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Sheet1!$C$1:$S$83</definedName>
  </definedNames>
  <calcPr calcId="145621"/>
</workbook>
</file>

<file path=xl/calcChain.xml><?xml version="1.0" encoding="utf-8"?>
<calcChain xmlns="http://schemas.openxmlformats.org/spreadsheetml/2006/main">
  <c r="O53" i="1" l="1"/>
  <c r="O54" i="1"/>
  <c r="O55" i="1"/>
  <c r="O46" i="1"/>
  <c r="O47" i="1"/>
  <c r="O48" i="1"/>
  <c r="O11" i="1"/>
  <c r="Q11" i="1" s="1"/>
  <c r="R11" i="1" s="1"/>
  <c r="P11" i="1"/>
  <c r="O12" i="1"/>
  <c r="Q12" i="1" s="1"/>
  <c r="R12" i="1" s="1"/>
  <c r="P12" i="1"/>
  <c r="O13" i="1"/>
  <c r="P13" i="1"/>
  <c r="Q13" i="1"/>
  <c r="R13" i="1" s="1"/>
  <c r="F11" i="1"/>
  <c r="G11" i="1"/>
  <c r="H11" i="1"/>
  <c r="H14" i="1" s="1"/>
  <c r="I11" i="1"/>
  <c r="I14" i="1" s="1"/>
  <c r="J14" i="1" s="1"/>
  <c r="F12" i="1"/>
  <c r="G12" i="1"/>
  <c r="H12" i="1"/>
  <c r="I12" i="1"/>
  <c r="F13" i="1"/>
  <c r="G13" i="1"/>
  <c r="H13" i="1"/>
  <c r="I13" i="1"/>
  <c r="F6" i="1"/>
  <c r="H6" i="1"/>
  <c r="H7" i="1" s="1"/>
  <c r="I6" i="1"/>
  <c r="I7" i="1" s="1"/>
  <c r="J7" i="1" s="1"/>
  <c r="R14" i="1" l="1"/>
  <c r="Q14" i="1"/>
  <c r="O76" i="1"/>
  <c r="O75" i="1"/>
  <c r="O74" i="1"/>
  <c r="O69" i="1"/>
  <c r="O68" i="1"/>
  <c r="O67" i="1"/>
  <c r="O62" i="1"/>
  <c r="O61" i="1"/>
  <c r="O60" i="1"/>
  <c r="O41" i="1"/>
  <c r="O40" i="1"/>
  <c r="O39" i="1"/>
  <c r="O34" i="1"/>
  <c r="O33" i="1"/>
  <c r="O32" i="1"/>
  <c r="O27" i="1"/>
  <c r="O26" i="1"/>
  <c r="O25" i="1"/>
  <c r="O20" i="1"/>
  <c r="O19" i="1"/>
  <c r="O18" i="1"/>
  <c r="O6" i="1"/>
  <c r="O5" i="1"/>
  <c r="O4" i="1"/>
  <c r="F76" i="1"/>
  <c r="F75" i="1"/>
  <c r="F74" i="1"/>
  <c r="F69" i="1"/>
  <c r="F68" i="1"/>
  <c r="F67" i="1"/>
  <c r="F62" i="1"/>
  <c r="F61" i="1"/>
  <c r="F60" i="1"/>
  <c r="F55" i="1"/>
  <c r="F54" i="1"/>
  <c r="F53" i="1"/>
  <c r="F48" i="1"/>
  <c r="F47" i="1"/>
  <c r="F46" i="1"/>
  <c r="F41" i="1"/>
  <c r="F40" i="1"/>
  <c r="F39" i="1"/>
  <c r="F34" i="1"/>
  <c r="F33" i="1"/>
  <c r="F32" i="1"/>
  <c r="F27" i="1"/>
  <c r="F26" i="1"/>
  <c r="F25" i="1"/>
  <c r="F20" i="1"/>
  <c r="F19" i="1"/>
  <c r="F18" i="1"/>
  <c r="F5" i="1"/>
  <c r="F4" i="1"/>
  <c r="S14" i="1" l="1"/>
  <c r="D72" i="1"/>
  <c r="D65" i="1"/>
  <c r="D58" i="1"/>
  <c r="D51" i="1"/>
  <c r="D44" i="1"/>
  <c r="D37" i="1"/>
  <c r="D30" i="1"/>
  <c r="D23" i="1"/>
  <c r="D16" i="1"/>
  <c r="Q4" i="1"/>
  <c r="R4" i="1" s="1"/>
  <c r="Q5" i="1"/>
  <c r="R5" i="1" s="1"/>
  <c r="Q6" i="1"/>
  <c r="R6" i="1" s="1"/>
  <c r="H5" i="1"/>
  <c r="I5" i="1" s="1"/>
  <c r="H4" i="1"/>
  <c r="R7" i="1" l="1"/>
  <c r="Q7" i="1"/>
  <c r="I4" i="1"/>
  <c r="S7" i="1" l="1"/>
  <c r="P20" i="1" l="1"/>
  <c r="P19" i="1"/>
  <c r="P18" i="1" l="1"/>
  <c r="Q18" i="1" s="1"/>
  <c r="Q20" i="1"/>
  <c r="R20" i="1" s="1"/>
  <c r="G19" i="1"/>
  <c r="G18" i="1"/>
  <c r="G20" i="1"/>
  <c r="Q19" i="1"/>
  <c r="R19" i="1" s="1"/>
  <c r="H20" i="1" l="1"/>
  <c r="I20" i="1" s="1"/>
  <c r="H19" i="1"/>
  <c r="I19" i="1" s="1"/>
  <c r="H18" i="1"/>
  <c r="Q21" i="1"/>
  <c r="R18" i="1"/>
  <c r="R21" i="1" s="1"/>
  <c r="S21" i="1" l="1"/>
  <c r="I18" i="1"/>
  <c r="I21" i="1" s="1"/>
  <c r="H21" i="1"/>
  <c r="J21" i="1" l="1"/>
  <c r="G27" i="1" s="1"/>
  <c r="P26" i="1"/>
  <c r="P27" i="1"/>
  <c r="G26" i="1" l="1"/>
  <c r="H26" i="1" s="1"/>
  <c r="I26" i="1" s="1"/>
  <c r="P25" i="1"/>
  <c r="Q25" i="1" s="1"/>
  <c r="G25" i="1"/>
  <c r="H25" i="1" s="1"/>
  <c r="Q27" i="1"/>
  <c r="R27" i="1" s="1"/>
  <c r="Q26" i="1"/>
  <c r="R26" i="1" s="1"/>
  <c r="H27" i="1"/>
  <c r="I27" i="1" s="1"/>
  <c r="H28" i="1" l="1"/>
  <c r="I25" i="1"/>
  <c r="I28" i="1" s="1"/>
  <c r="R25" i="1"/>
  <c r="R28" i="1" s="1"/>
  <c r="Q28" i="1"/>
  <c r="J28" i="1" l="1"/>
  <c r="G32" i="1" s="1"/>
  <c r="S28" i="1"/>
  <c r="G34" i="1" l="1"/>
  <c r="H34" i="1" s="1"/>
  <c r="I34" i="1" s="1"/>
  <c r="P34" i="1"/>
  <c r="P33" i="1"/>
  <c r="P32" i="1"/>
  <c r="H32" i="1"/>
  <c r="G33" i="1"/>
  <c r="H33" i="1" l="1"/>
  <c r="I33" i="1" s="1"/>
  <c r="Q33" i="1"/>
  <c r="R33" i="1" s="1"/>
  <c r="I32" i="1"/>
  <c r="Q32" i="1"/>
  <c r="Q34" i="1"/>
  <c r="R34" i="1" s="1"/>
  <c r="H35" i="1" l="1"/>
  <c r="Q35" i="1"/>
  <c r="R32" i="1"/>
  <c r="R35" i="1" s="1"/>
  <c r="I35" i="1"/>
  <c r="S35" i="1" l="1"/>
  <c r="J35" i="1"/>
  <c r="G41" i="1" s="1"/>
  <c r="P39" i="1" l="1"/>
  <c r="P40" i="1"/>
  <c r="Q40" i="1" s="1"/>
  <c r="R40" i="1" s="1"/>
  <c r="G39" i="1"/>
  <c r="H39" i="1" s="1"/>
  <c r="P41" i="1"/>
  <c r="Q41" i="1" s="1"/>
  <c r="R41" i="1" s="1"/>
  <c r="G40" i="1"/>
  <c r="H40" i="1" s="1"/>
  <c r="I40" i="1" s="1"/>
  <c r="Q39" i="1"/>
  <c r="H41" i="1"/>
  <c r="I41" i="1" s="1"/>
  <c r="Q42" i="1" l="1"/>
  <c r="R39" i="1"/>
  <c r="R42" i="1" s="1"/>
  <c r="H42" i="1"/>
  <c r="I39" i="1"/>
  <c r="I42" i="1" s="1"/>
  <c r="J42" i="1" l="1"/>
  <c r="S42" i="1"/>
  <c r="P47" i="1" l="1"/>
  <c r="Q47" i="1" s="1"/>
  <c r="R47" i="1" s="1"/>
  <c r="P48" i="1"/>
  <c r="Q48" i="1" s="1"/>
  <c r="R48" i="1" s="1"/>
  <c r="G46" i="1"/>
  <c r="P46" i="1"/>
  <c r="Q46" i="1" s="1"/>
  <c r="G47" i="1"/>
  <c r="H47" i="1" s="1"/>
  <c r="I47" i="1" s="1"/>
  <c r="G48" i="1"/>
  <c r="H48" i="1" s="1"/>
  <c r="I48" i="1" s="1"/>
  <c r="H46" i="1"/>
  <c r="Q49" i="1" l="1"/>
  <c r="R46" i="1"/>
  <c r="R49" i="1" s="1"/>
  <c r="H49" i="1"/>
  <c r="I46" i="1"/>
  <c r="I49" i="1" s="1"/>
  <c r="S49" i="1" l="1"/>
  <c r="J49" i="1"/>
  <c r="P54" i="1" l="1"/>
  <c r="Q54" i="1" s="1"/>
  <c r="R54" i="1" s="1"/>
  <c r="P55" i="1"/>
  <c r="Q55" i="1" s="1"/>
  <c r="R55" i="1" s="1"/>
  <c r="G53" i="1"/>
  <c r="P53" i="1"/>
  <c r="Q53" i="1" s="1"/>
  <c r="G55" i="1"/>
  <c r="H55" i="1" s="1"/>
  <c r="I55" i="1" s="1"/>
  <c r="G54" i="1"/>
  <c r="H53" i="1"/>
  <c r="Q56" i="1" l="1"/>
  <c r="R53" i="1"/>
  <c r="R56" i="1" s="1"/>
  <c r="I53" i="1"/>
  <c r="H54" i="1"/>
  <c r="I54" i="1" s="1"/>
  <c r="S56" i="1" l="1"/>
  <c r="I56" i="1"/>
  <c r="H56" i="1"/>
  <c r="P62" i="1" l="1"/>
  <c r="J56" i="1"/>
  <c r="P61" i="1" l="1"/>
  <c r="Q61" i="1" s="1"/>
  <c r="R61" i="1" s="1"/>
  <c r="G60" i="1"/>
  <c r="G62" i="1"/>
  <c r="G61" i="1"/>
  <c r="Q62" i="1"/>
  <c r="R62" i="1" s="1"/>
  <c r="P60" i="1"/>
  <c r="Q60" i="1" l="1"/>
  <c r="H62" i="1"/>
  <c r="I62" i="1" s="1"/>
  <c r="H61" i="1"/>
  <c r="I61" i="1" s="1"/>
  <c r="H60" i="1"/>
  <c r="H63" i="1" l="1"/>
  <c r="I60" i="1"/>
  <c r="I63" i="1" s="1"/>
  <c r="R60" i="1"/>
  <c r="R63" i="1" s="1"/>
  <c r="Q63" i="1"/>
  <c r="J63" i="1" l="1"/>
  <c r="G69" i="1" s="1"/>
  <c r="S63" i="1"/>
  <c r="G67" i="1" l="1"/>
  <c r="H67" i="1" s="1"/>
  <c r="P69" i="1"/>
  <c r="P68" i="1"/>
  <c r="P67" i="1"/>
  <c r="G68" i="1"/>
  <c r="H69" i="1"/>
  <c r="I69" i="1" s="1"/>
  <c r="I67" i="1" l="1"/>
  <c r="H68" i="1"/>
  <c r="I68" i="1" s="1"/>
  <c r="Q68" i="1"/>
  <c r="R68" i="1" s="1"/>
  <c r="Q67" i="1"/>
  <c r="Q69" i="1"/>
  <c r="R69" i="1" s="1"/>
  <c r="Q70" i="1" l="1"/>
  <c r="R67" i="1"/>
  <c r="R70" i="1" s="1"/>
  <c r="H70" i="1"/>
  <c r="I70" i="1"/>
  <c r="J70" i="1" l="1"/>
  <c r="G76" i="1" s="1"/>
  <c r="S70" i="1"/>
  <c r="P76" i="1" s="1"/>
  <c r="G83" i="1" s="1"/>
  <c r="G74" i="1" l="1"/>
  <c r="D81" i="1" s="1"/>
  <c r="P75" i="1"/>
  <c r="Q75" i="1" s="1"/>
  <c r="R75" i="1" s="1"/>
  <c r="P74" i="1"/>
  <c r="Q74" i="1" s="1"/>
  <c r="G75" i="1"/>
  <c r="H75" i="1" s="1"/>
  <c r="I75" i="1" s="1"/>
  <c r="Q76" i="1"/>
  <c r="R76" i="1" s="1"/>
  <c r="D83" i="1"/>
  <c r="H76" i="1"/>
  <c r="I76" i="1" s="1"/>
  <c r="H74" i="1"/>
  <c r="G82" i="1" l="1"/>
  <c r="D82" i="1"/>
  <c r="G81" i="1"/>
  <c r="I74" i="1"/>
  <c r="I77" i="1" s="1"/>
  <c r="H77" i="1"/>
  <c r="R74" i="1"/>
  <c r="R77" i="1" s="1"/>
  <c r="Q77" i="1"/>
  <c r="S77" i="1" l="1"/>
  <c r="J77" i="1"/>
</calcChain>
</file>

<file path=xl/sharedStrings.xml><?xml version="1.0" encoding="utf-8"?>
<sst xmlns="http://schemas.openxmlformats.org/spreadsheetml/2006/main" count="153" uniqueCount="16">
  <si>
    <t>Loop 1</t>
  </si>
  <si>
    <t>Pipe</t>
  </si>
  <si>
    <t>Pipe Diameter (in)</t>
  </si>
  <si>
    <t>K</t>
  </si>
  <si>
    <t>Pipe Length (ft)</t>
  </si>
  <si>
    <t>Q</t>
  </si>
  <si>
    <t>Loop 2</t>
  </si>
  <si>
    <t>Iteration</t>
  </si>
  <si>
    <t>Final Values</t>
  </si>
  <si>
    <t>Q11</t>
  </si>
  <si>
    <t>Q12</t>
  </si>
  <si>
    <t>Q13</t>
  </si>
  <si>
    <t>Q22</t>
  </si>
  <si>
    <t>Q24</t>
  </si>
  <si>
    <t>Q25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</si>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</sst>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2" xfId="0" applyFont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1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448300" y="3429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448300" y="3429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1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626745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626745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1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1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847725</xdr:colOff>
      <xdr:row>4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7191375" y="914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7191375" y="914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4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14601825" y="914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14601825" y="914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866775</xdr:colOff>
      <xdr:row>11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7210425" y="22479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7210425" y="22479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838200</xdr:colOff>
      <xdr:row>18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7181850" y="357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7181850" y="357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857250</xdr:colOff>
      <xdr:row>25</xdr:row>
      <xdr:rowOff>161925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7200900" y="49244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7200900" y="49244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857250</xdr:colOff>
      <xdr:row>32</xdr:row>
      <xdr:rowOff>161925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/>
            <xdr:cNvSpPr txBox="1"/>
          </xdr:nvSpPr>
          <xdr:spPr>
            <a:xfrm>
              <a:off x="7200900" y="62579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2" name="TextBox 11"/>
            <xdr:cNvSpPr txBox="1"/>
          </xdr:nvSpPr>
          <xdr:spPr>
            <a:xfrm>
              <a:off x="7200900" y="62579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866775</xdr:colOff>
      <xdr:row>39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/>
            <xdr:cNvSpPr txBox="1"/>
          </xdr:nvSpPr>
          <xdr:spPr>
            <a:xfrm>
              <a:off x="7210425" y="7572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3" name="TextBox 12"/>
            <xdr:cNvSpPr txBox="1"/>
          </xdr:nvSpPr>
          <xdr:spPr>
            <a:xfrm>
              <a:off x="7210425" y="7572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46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/>
            <xdr:cNvSpPr txBox="1"/>
          </xdr:nvSpPr>
          <xdr:spPr>
            <a:xfrm>
              <a:off x="7239000" y="8915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4" name="TextBox 13"/>
            <xdr:cNvSpPr txBox="1"/>
          </xdr:nvSpPr>
          <xdr:spPr>
            <a:xfrm>
              <a:off x="7239000" y="8915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857250</xdr:colOff>
      <xdr:row>53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/>
            <xdr:cNvSpPr txBox="1"/>
          </xdr:nvSpPr>
          <xdr:spPr>
            <a:xfrm>
              <a:off x="7200900" y="1023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5" name="TextBox 14"/>
            <xdr:cNvSpPr txBox="1"/>
          </xdr:nvSpPr>
          <xdr:spPr>
            <a:xfrm>
              <a:off x="7200900" y="1023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60</xdr:row>
      <xdr:rowOff>161925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/>
            <xdr:cNvSpPr txBox="1"/>
          </xdr:nvSpPr>
          <xdr:spPr>
            <a:xfrm>
              <a:off x="7239000" y="115919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6" name="TextBox 15"/>
            <xdr:cNvSpPr txBox="1"/>
          </xdr:nvSpPr>
          <xdr:spPr>
            <a:xfrm>
              <a:off x="7239000" y="115919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885825</xdr:colOff>
      <xdr:row>67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/>
            <xdr:cNvSpPr txBox="1"/>
          </xdr:nvSpPr>
          <xdr:spPr>
            <a:xfrm>
              <a:off x="7229475" y="129159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7" name="TextBox 16"/>
            <xdr:cNvSpPr txBox="1"/>
          </xdr:nvSpPr>
          <xdr:spPr>
            <a:xfrm>
              <a:off x="7229475" y="129159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876300</xdr:colOff>
      <xdr:row>74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/>
            <xdr:cNvSpPr txBox="1"/>
          </xdr:nvSpPr>
          <xdr:spPr>
            <a:xfrm>
              <a:off x="7219950" y="14239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8" name="TextBox 17"/>
            <xdr:cNvSpPr txBox="1"/>
          </xdr:nvSpPr>
          <xdr:spPr>
            <a:xfrm>
              <a:off x="7219950" y="14239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0</xdr:colOff>
      <xdr:row>11</xdr:row>
      <xdr:rowOff>161925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Box 18"/>
            <xdr:cNvSpPr txBox="1"/>
          </xdr:nvSpPr>
          <xdr:spPr>
            <a:xfrm>
              <a:off x="14611350" y="22574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9" name="TextBox 18"/>
            <xdr:cNvSpPr txBox="1"/>
          </xdr:nvSpPr>
          <xdr:spPr>
            <a:xfrm>
              <a:off x="14611350" y="22574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0</xdr:colOff>
      <xdr:row>18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TextBox 19"/>
            <xdr:cNvSpPr txBox="1"/>
          </xdr:nvSpPr>
          <xdr:spPr>
            <a:xfrm>
              <a:off x="14611350" y="357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0" name="TextBox 19"/>
            <xdr:cNvSpPr txBox="1"/>
          </xdr:nvSpPr>
          <xdr:spPr>
            <a:xfrm>
              <a:off x="14611350" y="357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25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/>
            <xdr:cNvSpPr txBox="1"/>
          </xdr:nvSpPr>
          <xdr:spPr>
            <a:xfrm>
              <a:off x="14601825" y="4905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1" name="TextBox 20"/>
            <xdr:cNvSpPr txBox="1"/>
          </xdr:nvSpPr>
          <xdr:spPr>
            <a:xfrm>
              <a:off x="14601825" y="4905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32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/>
            <xdr:cNvSpPr txBox="1"/>
          </xdr:nvSpPr>
          <xdr:spPr>
            <a:xfrm>
              <a:off x="14601825" y="6238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2" name="TextBox 21"/>
            <xdr:cNvSpPr txBox="1"/>
          </xdr:nvSpPr>
          <xdr:spPr>
            <a:xfrm>
              <a:off x="14601825" y="6238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39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/>
            <xdr:cNvSpPr txBox="1"/>
          </xdr:nvSpPr>
          <xdr:spPr>
            <a:xfrm>
              <a:off x="14601825" y="7572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3" name="TextBox 22"/>
            <xdr:cNvSpPr txBox="1"/>
          </xdr:nvSpPr>
          <xdr:spPr>
            <a:xfrm>
              <a:off x="14601825" y="7572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1000125</xdr:colOff>
      <xdr:row>46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TextBox 23"/>
            <xdr:cNvSpPr txBox="1"/>
          </xdr:nvSpPr>
          <xdr:spPr>
            <a:xfrm>
              <a:off x="14592300" y="8905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4" name="TextBox 23"/>
            <xdr:cNvSpPr txBox="1"/>
          </xdr:nvSpPr>
          <xdr:spPr>
            <a:xfrm>
              <a:off x="14592300" y="8905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1000125</xdr:colOff>
      <xdr:row>53</xdr:row>
      <xdr:rowOff>133350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TextBox 24"/>
            <xdr:cNvSpPr txBox="1"/>
          </xdr:nvSpPr>
          <xdr:spPr>
            <a:xfrm>
              <a:off x="14592300" y="1022985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5" name="TextBox 24"/>
            <xdr:cNvSpPr txBox="1"/>
          </xdr:nvSpPr>
          <xdr:spPr>
            <a:xfrm>
              <a:off x="14592300" y="1022985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60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TextBox 25"/>
            <xdr:cNvSpPr txBox="1"/>
          </xdr:nvSpPr>
          <xdr:spPr>
            <a:xfrm>
              <a:off x="14601825" y="11572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6" name="TextBox 25"/>
            <xdr:cNvSpPr txBox="1"/>
          </xdr:nvSpPr>
          <xdr:spPr>
            <a:xfrm>
              <a:off x="14601825" y="11572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1009650</xdr:colOff>
      <xdr:row>67</xdr:row>
      <xdr:rowOff>142875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/>
            <xdr:cNvSpPr txBox="1"/>
          </xdr:nvSpPr>
          <xdr:spPr>
            <a:xfrm>
              <a:off x="14601825" y="12906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7" name="TextBox 26"/>
            <xdr:cNvSpPr txBox="1"/>
          </xdr:nvSpPr>
          <xdr:spPr>
            <a:xfrm>
              <a:off x="14601825" y="12906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1000125</xdr:colOff>
      <xdr:row>74</xdr:row>
      <xdr:rowOff>152400</xdr:rowOff>
    </xdr:from>
    <xdr:ext cx="9144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/>
            <xdr:cNvSpPr txBox="1"/>
          </xdr:nvSpPr>
          <xdr:spPr>
            <a:xfrm>
              <a:off x="14592300" y="14249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8" name="TextBox 27"/>
            <xdr:cNvSpPr txBox="1"/>
          </xdr:nvSpPr>
          <xdr:spPr>
            <a:xfrm>
              <a:off x="14592300" y="142494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𝑄_2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8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TextBox 28"/>
            <xdr:cNvSpPr txBox="1"/>
          </xdr:nvSpPr>
          <xdr:spPr>
            <a:xfrm>
              <a:off x="5448300" y="3429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9" name="TextBox 28"/>
            <xdr:cNvSpPr txBox="1"/>
          </xdr:nvSpPr>
          <xdr:spPr>
            <a:xfrm>
              <a:off x="5448300" y="3429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8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TextBox 29"/>
            <xdr:cNvSpPr txBox="1"/>
          </xdr:nvSpPr>
          <xdr:spPr>
            <a:xfrm>
              <a:off x="626745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0" name="TextBox 29"/>
            <xdr:cNvSpPr txBox="1"/>
          </xdr:nvSpPr>
          <xdr:spPr>
            <a:xfrm>
              <a:off x="626745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15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TextBox 30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1" name="TextBox 30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15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2" name="TextBox 31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2" name="TextBox 31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15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3" name="TextBox 32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3" name="TextBox 32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15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4" name="TextBox 33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4" name="TextBox 33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22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TextBox 34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5" name="TextBox 34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22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TextBox 35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6" name="TextBox 35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29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TextBox 36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7" name="TextBox 36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29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TextBox 37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8" name="TextBox 37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36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Box 38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9" name="TextBox 38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36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Box 39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0" name="TextBox 39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43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TextBox 40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1" name="TextBox 40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43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TextBox 41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2" name="TextBox 41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50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50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Box 43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4" name="TextBox 43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57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TextBox 44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5" name="TextBox 44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57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TextBox 45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6" name="TextBox 45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64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TextBox 46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7" name="TextBox 46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64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8" name="TextBox 47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8" name="TextBox 47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28575</xdr:colOff>
      <xdr:row>71</xdr:row>
      <xdr:rowOff>152400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9" name="TextBox 48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9" name="TextBox 48"/>
            <xdr:cNvSpPr txBox="1"/>
          </xdr:nvSpPr>
          <xdr:spPr>
            <a:xfrm>
              <a:off x="5448300" y="167640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847725</xdr:colOff>
      <xdr:row>71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0" name="TextBox 49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0" name="TextBox 49"/>
            <xdr:cNvSpPr txBox="1"/>
          </xdr:nvSpPr>
          <xdr:spPr>
            <a:xfrm>
              <a:off x="6267450" y="16764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8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1" name="TextBox 50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1" name="TextBox 50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8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2" name="TextBox 51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2" name="TextBox 51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15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3" name="TextBox 52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3" name="TextBox 52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15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4" name="TextBox 53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4" name="TextBox 53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22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5" name="TextBox 54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5" name="TextBox 54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22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6" name="TextBox 55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6" name="TextBox 55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29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7" name="TextBox 56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7" name="TextBox 56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29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8" name="TextBox 57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8" name="TextBox 57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36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9" name="TextBox 58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9" name="TextBox 58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36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0" name="TextBox 59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0" name="TextBox 59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43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1" name="TextBox 60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1" name="TextBox 60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43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2" name="TextBox 61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2" name="TextBox 61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50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3" name="TextBox 62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3" name="TextBox 62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50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4" name="TextBox 63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4" name="TextBox 63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57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5" name="TextBox 64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5" name="TextBox 64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57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6" name="TextBox 65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6" name="TextBox 65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64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7" name="TextBox 66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7" name="TextBox 66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64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8" name="TextBox 67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8" name="TextBox 67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</xdr:colOff>
      <xdr:row>71</xdr:row>
      <xdr:rowOff>142875</xdr:rowOff>
    </xdr:from>
    <xdr:ext cx="914400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9" name="TextBox 68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9" name="TextBox 68"/>
            <xdr:cNvSpPr txBox="1"/>
          </xdr:nvSpPr>
          <xdr:spPr>
            <a:xfrm>
              <a:off x="12677775" y="333375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71</xdr:row>
      <xdr:rowOff>152400</xdr:rowOff>
    </xdr:from>
    <xdr:ext cx="1181100" cy="2700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0" name="TextBox 69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𝐾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</a:rPr>
                      <m:t>𝑄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.852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0" name="TextBox 69"/>
            <xdr:cNvSpPr txBox="1"/>
          </xdr:nvSpPr>
          <xdr:spPr>
            <a:xfrm>
              <a:off x="13601700" y="342900"/>
              <a:ext cx="1181100" cy="27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𝐾∗𝑄∗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|𝑄|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latin typeface="Cambria Math"/>
                </a:rPr>
                <a:t>.852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83"/>
  <sheetViews>
    <sheetView tabSelected="1" topLeftCell="A46" workbookViewId="0">
      <selection activeCell="L73" sqref="L73:R73"/>
    </sheetView>
  </sheetViews>
  <sheetFormatPr defaultRowHeight="15" x14ac:dyDescent="0.25"/>
  <cols>
    <col min="1" max="2" width="9.140625" style="1"/>
    <col min="3" max="3" width="11.7109375" style="1" bestFit="1" customWidth="1"/>
    <col min="4" max="4" width="17.7109375" style="1" bestFit="1" customWidth="1"/>
    <col min="5" max="5" width="15" style="1" bestFit="1" customWidth="1"/>
    <col min="6" max="7" width="9.28515625" style="1" bestFit="1" customWidth="1"/>
    <col min="8" max="8" width="13.85546875" style="1" bestFit="1" customWidth="1"/>
    <col min="9" max="9" width="13.42578125" style="1" customWidth="1"/>
    <col min="10" max="10" width="11.7109375" style="1" bestFit="1" customWidth="1"/>
    <col min="11" max="11" width="9.140625" style="1"/>
    <col min="12" max="12" width="9.28515625" style="1" bestFit="1" customWidth="1"/>
    <col min="13" max="13" width="17.7109375" style="1" bestFit="1" customWidth="1"/>
    <col min="14" max="14" width="15" style="1" bestFit="1" customWidth="1"/>
    <col min="15" max="16" width="9.28515625" style="1" bestFit="1" customWidth="1"/>
    <col min="17" max="17" width="13.85546875" style="1" bestFit="1" customWidth="1"/>
    <col min="18" max="18" width="15.28515625" style="1" bestFit="1" customWidth="1"/>
    <col min="19" max="19" width="12.7109375" style="1" bestFit="1" customWidth="1"/>
    <col min="20" max="16384" width="9.140625" style="1"/>
  </cols>
  <sheetData>
    <row r="2" spans="3:19" x14ac:dyDescent="0.25">
      <c r="C2" s="15" t="s">
        <v>0</v>
      </c>
      <c r="D2" s="15"/>
      <c r="E2" s="15"/>
      <c r="F2" s="15"/>
      <c r="G2" s="15"/>
      <c r="H2" s="15"/>
      <c r="I2" s="15"/>
      <c r="L2" s="15" t="s">
        <v>6</v>
      </c>
      <c r="M2" s="15"/>
      <c r="N2" s="15"/>
      <c r="O2" s="15"/>
      <c r="P2" s="15"/>
      <c r="Q2" s="15"/>
      <c r="R2" s="15"/>
    </row>
    <row r="3" spans="3:19" x14ac:dyDescent="0.25">
      <c r="C3" s="1" t="s">
        <v>1</v>
      </c>
      <c r="D3" s="1" t="s">
        <v>2</v>
      </c>
      <c r="E3" s="1" t="s">
        <v>4</v>
      </c>
      <c r="F3" s="14" t="s">
        <v>3</v>
      </c>
      <c r="G3" s="14" t="s">
        <v>5</v>
      </c>
      <c r="L3" s="1" t="s">
        <v>1</v>
      </c>
      <c r="M3" s="1" t="s">
        <v>2</v>
      </c>
      <c r="N3" s="1" t="s">
        <v>4</v>
      </c>
      <c r="O3" s="1" t="s">
        <v>3</v>
      </c>
      <c r="P3" s="1" t="s">
        <v>5</v>
      </c>
    </row>
    <row r="4" spans="3:19" x14ac:dyDescent="0.25">
      <c r="C4" s="16">
        <v>1</v>
      </c>
      <c r="D4" s="17">
        <v>12</v>
      </c>
      <c r="E4" s="17">
        <v>3000</v>
      </c>
      <c r="F4" s="17">
        <f>4.727*E4/((100^1.852)*((D4/12)^4.8704))</f>
        <v>2.8035406466426269</v>
      </c>
      <c r="G4" s="17">
        <v>-0.11</v>
      </c>
      <c r="H4" s="17">
        <f>F4*(ABS(G4)^0.852)</f>
        <v>0.42753672364730705</v>
      </c>
      <c r="I4" s="18">
        <f>H4*G4</f>
        <v>-4.7029039601203776E-2</v>
      </c>
      <c r="L4" s="16">
        <v>2</v>
      </c>
      <c r="M4" s="17">
        <v>10</v>
      </c>
      <c r="N4" s="17">
        <v>3500</v>
      </c>
      <c r="O4" s="17">
        <f>4.727*N4/((100^1.852)*((M4/12)^4.8704))</f>
        <v>7.9487344319786439</v>
      </c>
      <c r="P4" s="17">
        <v>1</v>
      </c>
      <c r="Q4" s="17">
        <f>O4*(ABS(P4)^0.852)</f>
        <v>7.9487344319786439</v>
      </c>
      <c r="R4" s="18">
        <f>Q4*P4</f>
        <v>7.9487344319786439</v>
      </c>
    </row>
    <row r="5" spans="3:19" x14ac:dyDescent="0.25">
      <c r="C5" s="19">
        <v>2</v>
      </c>
      <c r="D5" s="20">
        <v>10</v>
      </c>
      <c r="E5" s="20">
        <v>3500</v>
      </c>
      <c r="F5" s="20">
        <f>4.727*E5/((100^1.852)*((D5/12)^4.8704))</f>
        <v>7.9487344319786439</v>
      </c>
      <c r="G5" s="20">
        <v>-1</v>
      </c>
      <c r="H5" s="20">
        <f t="shared" ref="H5:H6" si="0">F5*(ABS(G5)^0.852)</f>
        <v>7.9487344319786439</v>
      </c>
      <c r="I5" s="21">
        <f t="shared" ref="I5:I6" si="1">H5*G5</f>
        <v>-7.9487344319786439</v>
      </c>
      <c r="L5" s="16">
        <v>4</v>
      </c>
      <c r="M5" s="17">
        <v>8</v>
      </c>
      <c r="N5" s="17">
        <v>1000</v>
      </c>
      <c r="O5" s="17">
        <f>4.727*N5/((100^1.852)*((M5/12)^4.8704))</f>
        <v>6.7331838087641565</v>
      </c>
      <c r="P5" s="17">
        <v>2</v>
      </c>
      <c r="Q5" s="17">
        <f t="shared" ref="Q5:Q6" si="2">O5*(ABS(P5)^0.852)</f>
        <v>12.153406571095813</v>
      </c>
      <c r="R5" s="21">
        <f t="shared" ref="R5:R6" si="3">Q5*P5</f>
        <v>24.306813142191626</v>
      </c>
    </row>
    <row r="6" spans="3:19" x14ac:dyDescent="0.25">
      <c r="C6" s="16">
        <v>3</v>
      </c>
      <c r="D6" s="17">
        <v>6</v>
      </c>
      <c r="E6" s="17">
        <v>1000</v>
      </c>
      <c r="F6" s="17">
        <f>4.727*E6/((100^1.852)*((D6/12)^4.8704))</f>
        <v>27.335189765572277</v>
      </c>
      <c r="G6" s="17">
        <v>4.34</v>
      </c>
      <c r="H6" s="17">
        <f t="shared" si="0"/>
        <v>95.469213055890435</v>
      </c>
      <c r="I6" s="17">
        <f t="shared" si="1"/>
        <v>414.33638466256446</v>
      </c>
      <c r="J6" s="22"/>
      <c r="L6" s="16">
        <v>5</v>
      </c>
      <c r="M6" s="17">
        <v>12</v>
      </c>
      <c r="N6" s="17">
        <v>1500</v>
      </c>
      <c r="O6" s="17">
        <f>4.727*N6/((100^1.852)*((M6/12)^4.8704))</f>
        <v>1.4017703233213135</v>
      </c>
      <c r="P6" s="20">
        <v>5.34</v>
      </c>
      <c r="Q6" s="20">
        <f t="shared" si="2"/>
        <v>5.8417371557447026</v>
      </c>
      <c r="R6" s="22">
        <f t="shared" si="3"/>
        <v>31.194876411676713</v>
      </c>
      <c r="S6" s="18"/>
    </row>
    <row r="7" spans="3:19" x14ac:dyDescent="0.25">
      <c r="G7" s="16" t="s">
        <v>15</v>
      </c>
      <c r="H7" s="17">
        <f>SUM(H4:H6)</f>
        <v>103.84548421151638</v>
      </c>
      <c r="I7" s="17">
        <f>SUM(I4:I6)</f>
        <v>406.34062119098462</v>
      </c>
      <c r="J7" s="18">
        <f>-I7/(1.852*H7)</f>
        <v>-2.1128158301578326</v>
      </c>
      <c r="P7" s="16" t="s">
        <v>15</v>
      </c>
      <c r="Q7" s="17">
        <f>SUM(Q4:Q6)</f>
        <v>25.94387815881916</v>
      </c>
      <c r="R7" s="17">
        <f>SUM(R4:R6)</f>
        <v>63.450423985846982</v>
      </c>
      <c r="S7" s="18">
        <f>-R7/(1.852*Q7)</f>
        <v>-1.3205615561242552</v>
      </c>
    </row>
    <row r="9" spans="3:19" x14ac:dyDescent="0.25">
      <c r="C9" s="1" t="s">
        <v>7</v>
      </c>
      <c r="D9" s="1">
        <v>1</v>
      </c>
    </row>
    <row r="10" spans="3:19" x14ac:dyDescent="0.25">
      <c r="C10" s="1" t="s">
        <v>1</v>
      </c>
      <c r="D10" s="1" t="s">
        <v>2</v>
      </c>
      <c r="E10" s="1" t="s">
        <v>4</v>
      </c>
      <c r="F10" s="14" t="s">
        <v>3</v>
      </c>
      <c r="G10" s="14" t="s">
        <v>5</v>
      </c>
      <c r="J10" s="23"/>
      <c r="L10" s="1" t="s">
        <v>1</v>
      </c>
      <c r="M10" s="1" t="s">
        <v>2</v>
      </c>
      <c r="N10" s="1" t="s">
        <v>4</v>
      </c>
      <c r="O10" s="1" t="s">
        <v>3</v>
      </c>
      <c r="P10" s="1" t="s">
        <v>5</v>
      </c>
      <c r="S10" s="23"/>
    </row>
    <row r="11" spans="3:19" x14ac:dyDescent="0.25">
      <c r="C11" s="16">
        <v>1</v>
      </c>
      <c r="D11" s="17">
        <v>12</v>
      </c>
      <c r="E11" s="17">
        <v>3000</v>
      </c>
      <c r="F11" s="17">
        <f>4.727*E11/((100^1.852)*((D11/12)^4.8704))</f>
        <v>2.8035406466426269</v>
      </c>
      <c r="G11" s="17">
        <f>G4+J7</f>
        <v>-2.2228158301578325</v>
      </c>
      <c r="H11" s="17">
        <f>F11*(ABS(G11)^0.852)</f>
        <v>5.536924770614327</v>
      </c>
      <c r="I11" s="18">
        <f>H11*G11</f>
        <v>-12.307564030514552</v>
      </c>
      <c r="L11" s="16">
        <v>2</v>
      </c>
      <c r="M11" s="17">
        <v>10</v>
      </c>
      <c r="N11" s="17">
        <v>3500</v>
      </c>
      <c r="O11" s="17">
        <f>4.727*N11/((100^1.852)*((M11/12)^4.8704))</f>
        <v>7.9487344319786439</v>
      </c>
      <c r="P11" s="17">
        <f>P4+S7-J7</f>
        <v>1.7922542740335774</v>
      </c>
      <c r="Q11" s="17">
        <f>O11*(ABS(P11)^0.852)</f>
        <v>13.067558941703743</v>
      </c>
      <c r="R11" s="18">
        <f>Q11*P11</f>
        <v>23.420388364454222</v>
      </c>
    </row>
    <row r="12" spans="3:19" x14ac:dyDescent="0.25">
      <c r="C12" s="19">
        <v>2</v>
      </c>
      <c r="D12" s="20">
        <v>10</v>
      </c>
      <c r="E12" s="20">
        <v>3500</v>
      </c>
      <c r="F12" s="20">
        <f>4.727*E12/((100^1.852)*((D12/12)^4.8704))</f>
        <v>7.9487344319786439</v>
      </c>
      <c r="G12" s="20">
        <f>G5+J7-S7</f>
        <v>-1.7922542740335774</v>
      </c>
      <c r="H12" s="20">
        <f t="shared" ref="H12:H13" si="4">F12*(ABS(G12)^0.852)</f>
        <v>13.067558941703743</v>
      </c>
      <c r="I12" s="21">
        <f t="shared" ref="I12:I13" si="5">H12*G12</f>
        <v>-23.420388364454222</v>
      </c>
      <c r="L12" s="19">
        <v>4</v>
      </c>
      <c r="M12" s="20">
        <v>8</v>
      </c>
      <c r="N12" s="20">
        <v>1000</v>
      </c>
      <c r="O12" s="20">
        <f>4.727*N12/((100^1.852)*((M12/12)^4.8704))</f>
        <v>6.7331838087641565</v>
      </c>
      <c r="P12" s="20">
        <f>P5+S7</f>
        <v>0.67943844387574481</v>
      </c>
      <c r="Q12" s="20">
        <f t="shared" ref="Q12:Q13" si="6">O12*(ABS(P12)^0.852)</f>
        <v>4.8440918530809105</v>
      </c>
      <c r="R12" s="21">
        <f t="shared" ref="R12:R13" si="7">Q12*P12</f>
        <v>3.2912622306484667</v>
      </c>
    </row>
    <row r="13" spans="3:19" x14ac:dyDescent="0.25">
      <c r="C13" s="16">
        <v>3</v>
      </c>
      <c r="D13" s="17">
        <v>6</v>
      </c>
      <c r="E13" s="17">
        <v>1000</v>
      </c>
      <c r="F13" s="17">
        <f>4.727*E13/((100^1.852)*((D13/12)^4.8704))</f>
        <v>27.335189765572277</v>
      </c>
      <c r="G13" s="17">
        <f>G6+J7</f>
        <v>2.2271841698421673</v>
      </c>
      <c r="H13" s="17">
        <f t="shared" si="4"/>
        <v>54.076716899349698</v>
      </c>
      <c r="I13" s="17">
        <f t="shared" si="5"/>
        <v>120.43880783526805</v>
      </c>
      <c r="J13" s="22"/>
      <c r="L13" s="16">
        <v>5</v>
      </c>
      <c r="M13" s="17">
        <v>12</v>
      </c>
      <c r="N13" s="17">
        <v>1500</v>
      </c>
      <c r="O13" s="17">
        <f>4.727*N13/((100^1.852)*((M13/12)^4.8704))</f>
        <v>1.4017703233213135</v>
      </c>
      <c r="P13" s="17">
        <f>P6+S7</f>
        <v>4.0194384438757442</v>
      </c>
      <c r="Q13" s="17">
        <f t="shared" si="6"/>
        <v>4.5859125291724414</v>
      </c>
      <c r="R13" s="17">
        <f t="shared" si="7"/>
        <v>18.432793120007155</v>
      </c>
      <c r="S13" s="22"/>
    </row>
    <row r="14" spans="3:19" x14ac:dyDescent="0.25">
      <c r="G14" s="16" t="s">
        <v>15</v>
      </c>
      <c r="H14" s="17">
        <f>SUM(H11:H13)</f>
        <v>72.681200611667776</v>
      </c>
      <c r="I14" s="17">
        <f>SUM(I11:I13)</f>
        <v>84.71085544029927</v>
      </c>
      <c r="J14" s="18">
        <f>-I14/(1.852*H14)</f>
        <v>-0.62932646044101037</v>
      </c>
      <c r="P14" s="16" t="s">
        <v>15</v>
      </c>
      <c r="Q14" s="17">
        <f>SUM(Q11:Q13)</f>
        <v>22.497563323957095</v>
      </c>
      <c r="R14" s="17">
        <f>SUM(R11:R13)</f>
        <v>45.144443715109844</v>
      </c>
      <c r="S14" s="18">
        <f>-R14/(1.852*Q14)</f>
        <v>-1.0834973179624341</v>
      </c>
    </row>
    <row r="16" spans="3:19" x14ac:dyDescent="0.25">
      <c r="C16" s="1" t="s">
        <v>7</v>
      </c>
      <c r="D16" s="1">
        <f>D9+1</f>
        <v>2</v>
      </c>
    </row>
    <row r="17" spans="3:19" x14ac:dyDescent="0.25">
      <c r="C17" s="1" t="s">
        <v>1</v>
      </c>
      <c r="D17" s="1" t="s">
        <v>2</v>
      </c>
      <c r="E17" s="1" t="s">
        <v>4</v>
      </c>
      <c r="F17" s="14" t="s">
        <v>3</v>
      </c>
      <c r="G17" s="14" t="s">
        <v>5</v>
      </c>
      <c r="J17" s="23"/>
      <c r="L17" s="1" t="s">
        <v>1</v>
      </c>
      <c r="M17" s="1" t="s">
        <v>2</v>
      </c>
      <c r="N17" s="1" t="s">
        <v>4</v>
      </c>
      <c r="O17" s="1" t="s">
        <v>3</v>
      </c>
      <c r="P17" s="1" t="s">
        <v>5</v>
      </c>
      <c r="S17" s="23"/>
    </row>
    <row r="18" spans="3:19" x14ac:dyDescent="0.25">
      <c r="C18" s="16">
        <v>1</v>
      </c>
      <c r="D18" s="17">
        <v>12</v>
      </c>
      <c r="E18" s="17">
        <v>3000</v>
      </c>
      <c r="F18" s="17">
        <f>4.727*E18/((100^1.852)*((D18/12)^4.8704))</f>
        <v>2.8035406466426269</v>
      </c>
      <c r="G18" s="17">
        <f>G11+J14</f>
        <v>-2.8521422905988429</v>
      </c>
      <c r="H18" s="17">
        <f>F18*(ABS(G18)^0.852)</f>
        <v>6.8471952077171707</v>
      </c>
      <c r="I18" s="18">
        <f>H18*G18</f>
        <v>-19.529175023915872</v>
      </c>
      <c r="L18" s="16">
        <v>2</v>
      </c>
      <c r="M18" s="17">
        <v>10</v>
      </c>
      <c r="N18" s="17">
        <v>3500</v>
      </c>
      <c r="O18" s="17">
        <f>4.727*N18/((100^1.852)*((M18/12)^4.8704))</f>
        <v>7.9487344319786439</v>
      </c>
      <c r="P18" s="17">
        <f>P11+S14-J14</f>
        <v>1.3380834165121538</v>
      </c>
      <c r="Q18" s="17">
        <f>O18*(ABS(P18)^0.852)</f>
        <v>10.18736024312571</v>
      </c>
      <c r="R18" s="18">
        <f>Q18*P18</f>
        <v>13.631537799361736</v>
      </c>
    </row>
    <row r="19" spans="3:19" x14ac:dyDescent="0.25">
      <c r="C19" s="19">
        <v>2</v>
      </c>
      <c r="D19" s="20">
        <v>10</v>
      </c>
      <c r="E19" s="20">
        <v>3500</v>
      </c>
      <c r="F19" s="20">
        <f>4.727*E19/((100^1.852)*((D19/12)^4.8704))</f>
        <v>7.9487344319786439</v>
      </c>
      <c r="G19" s="20">
        <f>G12+J14-S14</f>
        <v>-1.3380834165121538</v>
      </c>
      <c r="H19" s="20">
        <f t="shared" ref="H19:H20" si="8">F19*(ABS(G19)^0.852)</f>
        <v>10.18736024312571</v>
      </c>
      <c r="I19" s="21">
        <f t="shared" ref="I19:I20" si="9">H19*G19</f>
        <v>-13.631537799361736</v>
      </c>
      <c r="L19" s="19">
        <v>4</v>
      </c>
      <c r="M19" s="20">
        <v>8</v>
      </c>
      <c r="N19" s="20">
        <v>1000</v>
      </c>
      <c r="O19" s="20">
        <f>4.727*N19/((100^1.852)*((M19/12)^4.8704))</f>
        <v>6.7331838087641565</v>
      </c>
      <c r="P19" s="20">
        <f>P12+S14</f>
        <v>-0.40405887408668928</v>
      </c>
      <c r="Q19" s="20">
        <f t="shared" ref="Q19:Q20" si="10">O19*(ABS(P19)^0.852)</f>
        <v>3.1110809506563597</v>
      </c>
      <c r="R19" s="21">
        <f t="shared" ref="R19:R20" si="11">Q19*P19</f>
        <v>-1.2570598661147556</v>
      </c>
    </row>
    <row r="20" spans="3:19" x14ac:dyDescent="0.25">
      <c r="C20" s="16">
        <v>3</v>
      </c>
      <c r="D20" s="17">
        <v>6</v>
      </c>
      <c r="E20" s="17">
        <v>1000</v>
      </c>
      <c r="F20" s="17">
        <f>4.727*E20/((100^1.852)*((D20/12)^4.8704))</f>
        <v>27.335189765572277</v>
      </c>
      <c r="G20" s="17">
        <f>G13+J14</f>
        <v>1.5978577094011568</v>
      </c>
      <c r="H20" s="17">
        <f t="shared" si="8"/>
        <v>40.750839166883829</v>
      </c>
      <c r="I20" s="17">
        <f t="shared" si="9"/>
        <v>65.114042527371936</v>
      </c>
      <c r="J20" s="22"/>
      <c r="L20" s="16">
        <v>5</v>
      </c>
      <c r="M20" s="17">
        <v>12</v>
      </c>
      <c r="N20" s="17">
        <v>1500</v>
      </c>
      <c r="O20" s="17">
        <f>4.727*N20/((100^1.852)*((M20/12)^4.8704))</f>
        <v>1.4017703233213135</v>
      </c>
      <c r="P20" s="17">
        <f>P13+S14</f>
        <v>2.9359411259133101</v>
      </c>
      <c r="Q20" s="17">
        <f t="shared" si="10"/>
        <v>3.5091149683924794</v>
      </c>
      <c r="R20" s="17">
        <f t="shared" si="11"/>
        <v>10.302554951261465</v>
      </c>
      <c r="S20" s="22"/>
    </row>
    <row r="21" spans="3:19" x14ac:dyDescent="0.25">
      <c r="G21" s="16" t="s">
        <v>15</v>
      </c>
      <c r="H21" s="17">
        <f>SUM(H18:H20)</f>
        <v>57.785394617726709</v>
      </c>
      <c r="I21" s="17">
        <f>SUM(I18:I20)</f>
        <v>31.95332970409433</v>
      </c>
      <c r="J21" s="18">
        <f>-I21/(1.852*H21)</f>
        <v>-0.29857748451711358</v>
      </c>
      <c r="P21" s="16" t="s">
        <v>15</v>
      </c>
      <c r="Q21" s="17">
        <f>SUM(Q18:Q20)</f>
        <v>16.807556162174549</v>
      </c>
      <c r="R21" s="17">
        <f>SUM(R18:R20)</f>
        <v>22.677032884508446</v>
      </c>
      <c r="S21" s="18">
        <f>-R21/(1.852*Q21)</f>
        <v>-0.72851865375503266</v>
      </c>
    </row>
    <row r="23" spans="3:19" x14ac:dyDescent="0.25">
      <c r="C23" s="1" t="s">
        <v>7</v>
      </c>
      <c r="D23" s="1">
        <f>D16+1</f>
        <v>3</v>
      </c>
    </row>
    <row r="24" spans="3:19" x14ac:dyDescent="0.25">
      <c r="C24" s="1" t="s">
        <v>1</v>
      </c>
      <c r="D24" s="1" t="s">
        <v>2</v>
      </c>
      <c r="E24" s="1" t="s">
        <v>4</v>
      </c>
      <c r="F24" s="14" t="s">
        <v>3</v>
      </c>
      <c r="G24" s="14" t="s">
        <v>5</v>
      </c>
      <c r="J24" s="23"/>
      <c r="L24" s="1" t="s">
        <v>1</v>
      </c>
      <c r="M24" s="1" t="s">
        <v>2</v>
      </c>
      <c r="N24" s="1" t="s">
        <v>4</v>
      </c>
      <c r="O24" s="1" t="s">
        <v>3</v>
      </c>
      <c r="P24" s="1" t="s">
        <v>5</v>
      </c>
      <c r="S24" s="23"/>
    </row>
    <row r="25" spans="3:19" x14ac:dyDescent="0.25">
      <c r="C25" s="16">
        <v>1</v>
      </c>
      <c r="D25" s="17">
        <v>12</v>
      </c>
      <c r="E25" s="17">
        <v>3000</v>
      </c>
      <c r="F25" s="17">
        <f>4.727*E25/((100^1.852)*((D25/12)^4.8704))</f>
        <v>2.8035406466426269</v>
      </c>
      <c r="G25" s="17">
        <f>G18+J21</f>
        <v>-3.1507197751159564</v>
      </c>
      <c r="H25" s="17">
        <f>F25*(ABS(G25)^0.852)</f>
        <v>7.4533581157266653</v>
      </c>
      <c r="I25" s="18">
        <f>H25*G25</f>
        <v>-23.483442806241008</v>
      </c>
      <c r="L25" s="16">
        <v>2</v>
      </c>
      <c r="M25" s="17">
        <v>10</v>
      </c>
      <c r="N25" s="17">
        <v>3500</v>
      </c>
      <c r="O25" s="17">
        <f>4.727*N25/((100^1.852)*((M25/12)^4.8704))</f>
        <v>7.9487344319786439</v>
      </c>
      <c r="P25" s="17">
        <f>P18+S21-J21</f>
        <v>0.90814224727423465</v>
      </c>
      <c r="Q25" s="17">
        <f>O25*(ABS(P25)^0.852)</f>
        <v>7.3222591088285878</v>
      </c>
      <c r="R25" s="18">
        <f>Q25*P25</f>
        <v>6.6496528422158283</v>
      </c>
    </row>
    <row r="26" spans="3:19" x14ac:dyDescent="0.25">
      <c r="C26" s="19">
        <v>2</v>
      </c>
      <c r="D26" s="20">
        <v>10</v>
      </c>
      <c r="E26" s="20">
        <v>3500</v>
      </c>
      <c r="F26" s="20">
        <f>4.727*E26/((100^1.852)*((D26/12)^4.8704))</f>
        <v>7.9487344319786439</v>
      </c>
      <c r="G26" s="20">
        <f>G19+J21-S21</f>
        <v>-0.90814224727423476</v>
      </c>
      <c r="H26" s="20">
        <f t="shared" ref="H26:H27" si="12">F26*(ABS(G26)^0.852)</f>
        <v>7.3222591088285887</v>
      </c>
      <c r="I26" s="21">
        <f t="shared" ref="I26:I27" si="13">H26*G26</f>
        <v>-6.6496528422158301</v>
      </c>
      <c r="L26" s="19">
        <v>4</v>
      </c>
      <c r="M26" s="20">
        <v>8</v>
      </c>
      <c r="N26" s="20">
        <v>1000</v>
      </c>
      <c r="O26" s="20">
        <f>4.727*N26/((100^1.852)*((M26/12)^4.8704))</f>
        <v>6.7331838087641565</v>
      </c>
      <c r="P26" s="20">
        <f>P19+S21</f>
        <v>-1.1325775278417218</v>
      </c>
      <c r="Q26" s="20">
        <f t="shared" ref="Q26:Q27" si="14">O26*(ABS(P26)^0.852)</f>
        <v>7.4866297469492391</v>
      </c>
      <c r="R26" s="21">
        <f t="shared" ref="R26:R27" si="15">Q26*P26</f>
        <v>-8.4791886106660641</v>
      </c>
    </row>
    <row r="27" spans="3:19" x14ac:dyDescent="0.25">
      <c r="C27" s="16">
        <v>3</v>
      </c>
      <c r="D27" s="17">
        <v>6</v>
      </c>
      <c r="E27" s="17">
        <v>1000</v>
      </c>
      <c r="F27" s="17">
        <f>4.727*E27/((100^1.852)*((D27/12)^4.8704))</f>
        <v>27.335189765572277</v>
      </c>
      <c r="G27" s="17">
        <f>G20+J21</f>
        <v>1.2992802248840432</v>
      </c>
      <c r="H27" s="17">
        <f t="shared" si="12"/>
        <v>34.166217643789295</v>
      </c>
      <c r="I27" s="17">
        <f t="shared" si="13"/>
        <v>44.391490943659718</v>
      </c>
      <c r="J27" s="22"/>
      <c r="L27" s="16">
        <v>5</v>
      </c>
      <c r="M27" s="17">
        <v>12</v>
      </c>
      <c r="N27" s="17">
        <v>1500</v>
      </c>
      <c r="O27" s="17">
        <f>4.727*N27/((100^1.852)*((M27/12)^4.8704))</f>
        <v>1.4017703233213135</v>
      </c>
      <c r="P27" s="17">
        <f>P20+S21</f>
        <v>2.2074224721582776</v>
      </c>
      <c r="Q27" s="17">
        <f t="shared" si="14"/>
        <v>2.7521194069800829</v>
      </c>
      <c r="R27" s="17">
        <f t="shared" si="15"/>
        <v>6.0750902250307472</v>
      </c>
      <c r="S27" s="22"/>
    </row>
    <row r="28" spans="3:19" x14ac:dyDescent="0.25">
      <c r="G28" s="16" t="s">
        <v>15</v>
      </c>
      <c r="H28" s="17">
        <f>SUM(H25:H27)</f>
        <v>48.94183486834455</v>
      </c>
      <c r="I28" s="17">
        <f>SUM(I25:I27)</f>
        <v>14.258395295202881</v>
      </c>
      <c r="J28" s="18">
        <f>-I28/(1.852*H28)</f>
        <v>-0.15730749708743583</v>
      </c>
      <c r="P28" s="16" t="s">
        <v>15</v>
      </c>
      <c r="Q28" s="17">
        <f>SUM(Q25:Q27)</f>
        <v>17.561008262757909</v>
      </c>
      <c r="R28" s="17">
        <f>SUM(R25:R27)</f>
        <v>4.2455544565805114</v>
      </c>
      <c r="S28" s="18">
        <f>-R28/(1.852*Q28)</f>
        <v>-0.13054011358413861</v>
      </c>
    </row>
    <row r="30" spans="3:19" x14ac:dyDescent="0.25">
      <c r="C30" s="1" t="s">
        <v>7</v>
      </c>
      <c r="D30" s="1">
        <f>D23+1</f>
        <v>4</v>
      </c>
    </row>
    <row r="31" spans="3:19" x14ac:dyDescent="0.25">
      <c r="C31" s="1" t="s">
        <v>1</v>
      </c>
      <c r="D31" s="1" t="s">
        <v>2</v>
      </c>
      <c r="E31" s="1" t="s">
        <v>4</v>
      </c>
      <c r="F31" s="14" t="s">
        <v>3</v>
      </c>
      <c r="G31" s="14" t="s">
        <v>5</v>
      </c>
      <c r="J31" s="23"/>
      <c r="L31" s="1" t="s">
        <v>1</v>
      </c>
      <c r="M31" s="1" t="s">
        <v>2</v>
      </c>
      <c r="N31" s="1" t="s">
        <v>4</v>
      </c>
      <c r="O31" s="1" t="s">
        <v>3</v>
      </c>
      <c r="P31" s="1" t="s">
        <v>5</v>
      </c>
      <c r="S31" s="23"/>
    </row>
    <row r="32" spans="3:19" x14ac:dyDescent="0.25">
      <c r="C32" s="16">
        <v>1</v>
      </c>
      <c r="D32" s="17">
        <v>12</v>
      </c>
      <c r="E32" s="17">
        <v>3000</v>
      </c>
      <c r="F32" s="17">
        <f>4.727*E32/((100^1.852)*((D32/12)^4.8704))</f>
        <v>2.8035406466426269</v>
      </c>
      <c r="G32" s="17">
        <f>G25+J28</f>
        <v>-3.3080272722033923</v>
      </c>
      <c r="H32" s="17">
        <f>F32*(ABS(G32)^0.852)</f>
        <v>7.769261052998238</v>
      </c>
      <c r="I32" s="18">
        <f>H32*G32</f>
        <v>-25.700927448185816</v>
      </c>
      <c r="L32" s="16">
        <v>2</v>
      </c>
      <c r="M32" s="17">
        <v>10</v>
      </c>
      <c r="N32" s="17">
        <v>3500</v>
      </c>
      <c r="O32" s="17">
        <f>4.727*N32/((100^1.852)*((M32/12)^4.8704))</f>
        <v>7.9487344319786439</v>
      </c>
      <c r="P32" s="17">
        <f>P25+S28-J28</f>
        <v>0.93490963077753186</v>
      </c>
      <c r="Q32" s="17">
        <f>O32*(ABS(P32)^0.852)</f>
        <v>7.505743437856581</v>
      </c>
      <c r="R32" s="18">
        <f>Q32*P32</f>
        <v>7.0171918261973785</v>
      </c>
    </row>
    <row r="33" spans="3:19" x14ac:dyDescent="0.25">
      <c r="C33" s="19">
        <v>2</v>
      </c>
      <c r="D33" s="20">
        <v>10</v>
      </c>
      <c r="E33" s="20">
        <v>3500</v>
      </c>
      <c r="F33" s="20">
        <f>4.727*E33/((100^1.852)*((D33/12)^4.8704))</f>
        <v>7.9487344319786439</v>
      </c>
      <c r="G33" s="20">
        <f>G26+J28-S28</f>
        <v>-0.93490963077753197</v>
      </c>
      <c r="H33" s="20">
        <f t="shared" ref="H33:H34" si="16">F33*(ABS(G33)^0.852)</f>
        <v>7.5057434378565819</v>
      </c>
      <c r="I33" s="21">
        <f t="shared" ref="I33:I34" si="17">H33*G33</f>
        <v>-7.0171918261973802</v>
      </c>
      <c r="L33" s="19">
        <v>4</v>
      </c>
      <c r="M33" s="20">
        <v>8</v>
      </c>
      <c r="N33" s="20">
        <v>1000</v>
      </c>
      <c r="O33" s="20">
        <f>4.727*N33/((100^1.852)*((M33/12)^4.8704))</f>
        <v>6.7331838087641565</v>
      </c>
      <c r="P33" s="20">
        <f>P26+S28</f>
        <v>-1.2631176414258605</v>
      </c>
      <c r="Q33" s="20">
        <f t="shared" ref="Q33:Q34" si="18">O33*(ABS(P33)^0.852)</f>
        <v>8.2158138124552664</v>
      </c>
      <c r="R33" s="21">
        <f t="shared" ref="R33:R34" si="19">Q33*P33</f>
        <v>-10.377539365182503</v>
      </c>
    </row>
    <row r="34" spans="3:19" x14ac:dyDescent="0.25">
      <c r="C34" s="16">
        <v>3</v>
      </c>
      <c r="D34" s="17">
        <v>6</v>
      </c>
      <c r="E34" s="17">
        <v>1000</v>
      </c>
      <c r="F34" s="17">
        <f>4.727*E34/((100^1.852)*((D34/12)^4.8704))</f>
        <v>27.335189765572277</v>
      </c>
      <c r="G34" s="17">
        <f>G27+J28</f>
        <v>1.1419727277966074</v>
      </c>
      <c r="H34" s="17">
        <f t="shared" si="16"/>
        <v>30.608692412371255</v>
      </c>
      <c r="I34" s="17">
        <f t="shared" si="17"/>
        <v>34.954291968442924</v>
      </c>
      <c r="J34" s="22"/>
      <c r="L34" s="16">
        <v>5</v>
      </c>
      <c r="M34" s="17">
        <v>12</v>
      </c>
      <c r="N34" s="17">
        <v>1500</v>
      </c>
      <c r="O34" s="17">
        <f>4.727*N34/((100^1.852)*((M34/12)^4.8704))</f>
        <v>1.4017703233213135</v>
      </c>
      <c r="P34" s="17">
        <f>P27+S28</f>
        <v>2.0768823585741392</v>
      </c>
      <c r="Q34" s="17">
        <f t="shared" si="18"/>
        <v>2.612833874545883</v>
      </c>
      <c r="R34" s="17">
        <f t="shared" si="19"/>
        <v>5.4265485799292597</v>
      </c>
      <c r="S34" s="22"/>
    </row>
    <row r="35" spans="3:19" x14ac:dyDescent="0.25">
      <c r="G35" s="16" t="s">
        <v>15</v>
      </c>
      <c r="H35" s="17">
        <f>SUM(H32:H34)</f>
        <v>45.883696903226074</v>
      </c>
      <c r="I35" s="17">
        <f>SUM(I32:I34)</f>
        <v>2.2361726940597251</v>
      </c>
      <c r="J35" s="18">
        <f>-I35/(1.852*H35)</f>
        <v>-2.6315156392173102E-2</v>
      </c>
      <c r="P35" s="16" t="s">
        <v>15</v>
      </c>
      <c r="Q35" s="17">
        <f>SUM(Q32:Q34)</f>
        <v>18.334391124857731</v>
      </c>
      <c r="R35" s="17">
        <f>SUM(R32:R34)</f>
        <v>2.0662010409441347</v>
      </c>
      <c r="S35" s="18">
        <f>-R35/(1.852*Q35)</f>
        <v>-6.0850633204419573E-2</v>
      </c>
    </row>
    <row r="37" spans="3:19" x14ac:dyDescent="0.25">
      <c r="C37" s="1" t="s">
        <v>7</v>
      </c>
      <c r="D37" s="1">
        <f>D30+1</f>
        <v>5</v>
      </c>
    </row>
    <row r="38" spans="3:19" x14ac:dyDescent="0.25">
      <c r="C38" s="1" t="s">
        <v>1</v>
      </c>
      <c r="D38" s="1" t="s">
        <v>2</v>
      </c>
      <c r="E38" s="1" t="s">
        <v>4</v>
      </c>
      <c r="F38" s="14" t="s">
        <v>3</v>
      </c>
      <c r="G38" s="14" t="s">
        <v>5</v>
      </c>
      <c r="J38" s="23"/>
      <c r="L38" s="1" t="s">
        <v>1</v>
      </c>
      <c r="M38" s="1" t="s">
        <v>2</v>
      </c>
      <c r="N38" s="1" t="s">
        <v>4</v>
      </c>
      <c r="O38" s="1" t="s">
        <v>3</v>
      </c>
      <c r="P38" s="1" t="s">
        <v>5</v>
      </c>
      <c r="S38" s="23"/>
    </row>
    <row r="39" spans="3:19" x14ac:dyDescent="0.25">
      <c r="C39" s="16">
        <v>1</v>
      </c>
      <c r="D39" s="17">
        <v>12</v>
      </c>
      <c r="E39" s="17">
        <v>3000</v>
      </c>
      <c r="F39" s="17">
        <f>4.727*E39/((100^1.852)*((D39/12)^4.8704))</f>
        <v>2.8035406466426269</v>
      </c>
      <c r="G39" s="17">
        <f>G32+J35</f>
        <v>-3.3343424285955656</v>
      </c>
      <c r="H39" s="17">
        <f>F39*(ABS(G39)^0.852)</f>
        <v>7.8218871581395542</v>
      </c>
      <c r="I39" s="18">
        <f>H39*G39</f>
        <v>-26.080850223071508</v>
      </c>
      <c r="L39" s="16">
        <v>2</v>
      </c>
      <c r="M39" s="17">
        <v>10</v>
      </c>
      <c r="N39" s="17">
        <v>3500</v>
      </c>
      <c r="O39" s="17">
        <f>4.727*N39/((100^1.852)*((M39/12)^4.8704))</f>
        <v>7.9487344319786439</v>
      </c>
      <c r="P39" s="17">
        <f>P32+S35-J35</f>
        <v>0.90037415396528542</v>
      </c>
      <c r="Q39" s="17">
        <f>O39*(ABS(P39)^0.852)</f>
        <v>7.2688616045549752</v>
      </c>
      <c r="R39" s="18">
        <f>Q39*P39</f>
        <v>6.5446951174919326</v>
      </c>
    </row>
    <row r="40" spans="3:19" x14ac:dyDescent="0.25">
      <c r="C40" s="19">
        <v>2</v>
      </c>
      <c r="D40" s="20">
        <v>10</v>
      </c>
      <c r="E40" s="20">
        <v>3500</v>
      </c>
      <c r="F40" s="20">
        <f>4.727*E40/((100^1.852)*((D40/12)^4.8704))</f>
        <v>7.9487344319786439</v>
      </c>
      <c r="G40" s="20">
        <f>G33+J35-S35</f>
        <v>-0.90037415396528553</v>
      </c>
      <c r="H40" s="20">
        <f t="shared" ref="H40:H41" si="20">F40*(ABS(G40)^0.852)</f>
        <v>7.2688616045549761</v>
      </c>
      <c r="I40" s="21">
        <f t="shared" ref="I40:I41" si="21">H40*G40</f>
        <v>-6.5446951174919343</v>
      </c>
      <c r="L40" s="19">
        <v>4</v>
      </c>
      <c r="M40" s="20">
        <v>8</v>
      </c>
      <c r="N40" s="20">
        <v>1000</v>
      </c>
      <c r="O40" s="20">
        <f>4.727*N40/((100^1.852)*((M40/12)^4.8704))</f>
        <v>6.7331838087641565</v>
      </c>
      <c r="P40" s="20">
        <f>P33+S35</f>
        <v>-1.3239682746302801</v>
      </c>
      <c r="Q40" s="20">
        <f t="shared" ref="Q40:Q41" si="22">O40*(ABS(P40)^0.852)</f>
        <v>8.5518518232545713</v>
      </c>
      <c r="R40" s="21">
        <f t="shared" ref="R40:R41" si="23">Q40*P40</f>
        <v>-11.322380503328169</v>
      </c>
    </row>
    <row r="41" spans="3:19" x14ac:dyDescent="0.25">
      <c r="C41" s="16">
        <v>3</v>
      </c>
      <c r="D41" s="17">
        <v>6</v>
      </c>
      <c r="E41" s="17">
        <v>1000</v>
      </c>
      <c r="F41" s="17">
        <f>4.727*E41/((100^1.852)*((D41/12)^4.8704))</f>
        <v>27.335189765572277</v>
      </c>
      <c r="G41" s="17">
        <f>G34+J35</f>
        <v>1.1156575714044343</v>
      </c>
      <c r="H41" s="17">
        <f t="shared" si="20"/>
        <v>30.006713697414675</v>
      </c>
      <c r="I41" s="17">
        <f t="shared" si="21"/>
        <v>33.477217329485832</v>
      </c>
      <c r="J41" s="22"/>
      <c r="L41" s="16">
        <v>5</v>
      </c>
      <c r="M41" s="17">
        <v>12</v>
      </c>
      <c r="N41" s="17">
        <v>1500</v>
      </c>
      <c r="O41" s="17">
        <f>4.727*N41/((100^1.852)*((M41/12)^4.8704))</f>
        <v>1.4017703233213135</v>
      </c>
      <c r="P41" s="17">
        <f>P34+S35</f>
        <v>2.0160317253697198</v>
      </c>
      <c r="Q41" s="17">
        <f t="shared" si="22"/>
        <v>2.5474672759293497</v>
      </c>
      <c r="R41" s="17">
        <f t="shared" si="23"/>
        <v>5.1357748476147469</v>
      </c>
      <c r="S41" s="22"/>
    </row>
    <row r="42" spans="3:19" x14ac:dyDescent="0.25">
      <c r="G42" s="16" t="s">
        <v>15</v>
      </c>
      <c r="H42" s="17">
        <f>SUM(H39:H41)</f>
        <v>45.097462460109206</v>
      </c>
      <c r="I42" s="17">
        <f>SUM(I39:I41)</f>
        <v>0.85167198892239071</v>
      </c>
      <c r="J42" s="18">
        <f>-I42/(1.852*H42)</f>
        <v>-1.0197160985234708E-2</v>
      </c>
      <c r="P42" s="16" t="s">
        <v>15</v>
      </c>
      <c r="Q42" s="17">
        <f>SUM(Q39:Q41)</f>
        <v>18.368180703738897</v>
      </c>
      <c r="R42" s="17">
        <f>SUM(R39:R41)</f>
        <v>0.3580894617785102</v>
      </c>
      <c r="S42" s="18">
        <f>-R42/(1.852*Q42)</f>
        <v>-1.0526510178209828E-2</v>
      </c>
    </row>
    <row r="44" spans="3:19" x14ac:dyDescent="0.25">
      <c r="C44" s="1" t="s">
        <v>7</v>
      </c>
      <c r="D44" s="1">
        <f>D37+1</f>
        <v>6</v>
      </c>
    </row>
    <row r="45" spans="3:19" x14ac:dyDescent="0.25">
      <c r="C45" s="1" t="s">
        <v>1</v>
      </c>
      <c r="D45" s="1" t="s">
        <v>2</v>
      </c>
      <c r="E45" s="1" t="s">
        <v>4</v>
      </c>
      <c r="F45" s="14" t="s">
        <v>3</v>
      </c>
      <c r="G45" s="14" t="s">
        <v>5</v>
      </c>
      <c r="J45" s="23"/>
      <c r="L45" s="1" t="s">
        <v>1</v>
      </c>
      <c r="M45" s="1" t="s">
        <v>2</v>
      </c>
      <c r="N45" s="1" t="s">
        <v>4</v>
      </c>
      <c r="O45" s="1" t="s">
        <v>3</v>
      </c>
      <c r="P45" s="1" t="s">
        <v>5</v>
      </c>
      <c r="S45" s="23"/>
    </row>
    <row r="46" spans="3:19" x14ac:dyDescent="0.25">
      <c r="C46" s="16">
        <v>1</v>
      </c>
      <c r="D46" s="17">
        <v>12</v>
      </c>
      <c r="E46" s="17">
        <v>3000</v>
      </c>
      <c r="F46" s="17">
        <f>4.727*E46/((100^1.852)*((D46/12)^4.8704))</f>
        <v>2.8035406466426269</v>
      </c>
      <c r="G46" s="17">
        <f>G39+J42</f>
        <v>-3.3445395895808003</v>
      </c>
      <c r="H46" s="17">
        <f>F46*(ABS(G46)^0.852)</f>
        <v>7.8422633038336356</v>
      </c>
      <c r="I46" s="18">
        <f>H46*G46</f>
        <v>-26.22876009158832</v>
      </c>
      <c r="L46" s="16">
        <v>2</v>
      </c>
      <c r="M46" s="17">
        <v>10</v>
      </c>
      <c r="N46" s="17">
        <v>3500</v>
      </c>
      <c r="O46" s="17">
        <f>4.727*N46/((100^1.852)*((M46/12)^4.8704))</f>
        <v>7.9487344319786439</v>
      </c>
      <c r="P46" s="17">
        <f>P39+S42-J42</f>
        <v>0.9000448047723103</v>
      </c>
      <c r="Q46" s="17">
        <f>O46*(ABS(P46)^0.852)</f>
        <v>7.266596170962444</v>
      </c>
      <c r="R46" s="18">
        <f>Q46*P46</f>
        <v>6.5402621320531109</v>
      </c>
    </row>
    <row r="47" spans="3:19" x14ac:dyDescent="0.25">
      <c r="C47" s="19">
        <v>2</v>
      </c>
      <c r="D47" s="20">
        <v>10</v>
      </c>
      <c r="E47" s="20">
        <v>3500</v>
      </c>
      <c r="F47" s="20">
        <f>4.727*E47/((100^1.852)*((D47/12)^4.8704))</f>
        <v>7.9487344319786439</v>
      </c>
      <c r="G47" s="20">
        <f>G40+J42-S42</f>
        <v>-0.90004480477231041</v>
      </c>
      <c r="H47" s="20">
        <f t="shared" ref="H47:H48" si="24">F47*(ABS(G47)^0.852)</f>
        <v>7.2665961709624449</v>
      </c>
      <c r="I47" s="21">
        <f t="shared" ref="I47:I48" si="25">H47*G47</f>
        <v>-6.5402621320531118</v>
      </c>
      <c r="L47" s="19">
        <v>4</v>
      </c>
      <c r="M47" s="20">
        <v>8</v>
      </c>
      <c r="N47" s="20">
        <v>1000</v>
      </c>
      <c r="O47" s="20">
        <f>4.727*N47/((100^1.852)*((M47/12)^4.8704))</f>
        <v>6.7331838087641565</v>
      </c>
      <c r="P47" s="20">
        <f>P40+S42</f>
        <v>-1.33449478480849</v>
      </c>
      <c r="Q47" s="20">
        <f t="shared" ref="Q47:Q48" si="26">O47*(ABS(P47)^0.852)</f>
        <v>8.6097482524117854</v>
      </c>
      <c r="R47" s="21">
        <f t="shared" ref="R47:R48" si="27">Q47*P47</f>
        <v>-11.489664141357538</v>
      </c>
    </row>
    <row r="48" spans="3:19" x14ac:dyDescent="0.25">
      <c r="C48" s="16">
        <v>3</v>
      </c>
      <c r="D48" s="17">
        <v>6</v>
      </c>
      <c r="E48" s="17">
        <v>1000</v>
      </c>
      <c r="F48" s="17">
        <f>4.727*E48/((100^1.852)*((D48/12)^4.8704))</f>
        <v>27.335189765572277</v>
      </c>
      <c r="G48" s="17">
        <f>G41+J42</f>
        <v>1.1054604104191996</v>
      </c>
      <c r="H48" s="17">
        <f t="shared" si="24"/>
        <v>29.772883249681254</v>
      </c>
      <c r="I48" s="17">
        <f t="shared" si="25"/>
        <v>32.912743736555555</v>
      </c>
      <c r="J48" s="22"/>
      <c r="L48" s="16">
        <v>5</v>
      </c>
      <c r="M48" s="17">
        <v>12</v>
      </c>
      <c r="N48" s="17">
        <v>1500</v>
      </c>
      <c r="O48" s="17">
        <f>4.727*N48/((100^1.852)*((M48/12)^4.8704))</f>
        <v>1.4017703233213135</v>
      </c>
      <c r="P48" s="17">
        <f>P41+S42</f>
        <v>2.0055052151915098</v>
      </c>
      <c r="Q48" s="17">
        <f t="shared" si="26"/>
        <v>2.5361301395955902</v>
      </c>
      <c r="R48" s="17">
        <f t="shared" si="27"/>
        <v>5.0862222213633279</v>
      </c>
      <c r="S48" s="22"/>
    </row>
    <row r="49" spans="3:19" x14ac:dyDescent="0.25">
      <c r="G49" s="16" t="s">
        <v>15</v>
      </c>
      <c r="H49" s="17">
        <f>SUM(H46:H48)</f>
        <v>44.881742724477334</v>
      </c>
      <c r="I49" s="17">
        <f>SUM(I46:I48)</f>
        <v>0.14372151291412649</v>
      </c>
      <c r="J49" s="18">
        <f>-I49/(1.852*H49)</f>
        <v>-1.7290640690431421E-3</v>
      </c>
      <c r="P49" s="16" t="s">
        <v>15</v>
      </c>
      <c r="Q49" s="17">
        <f>SUM(Q46:Q48)</f>
        <v>18.41247456296982</v>
      </c>
      <c r="R49" s="17">
        <f>SUM(R46:R48)</f>
        <v>0.13682021205890038</v>
      </c>
      <c r="S49" s="18">
        <f>-R49/(1.852*Q49)</f>
        <v>-4.0123343605337845E-3</v>
      </c>
    </row>
    <row r="51" spans="3:19" x14ac:dyDescent="0.25">
      <c r="C51" s="1" t="s">
        <v>7</v>
      </c>
      <c r="D51" s="1">
        <f>D44+1</f>
        <v>7</v>
      </c>
    </row>
    <row r="52" spans="3:19" x14ac:dyDescent="0.25">
      <c r="C52" s="1" t="s">
        <v>1</v>
      </c>
      <c r="D52" s="1" t="s">
        <v>2</v>
      </c>
      <c r="E52" s="1" t="s">
        <v>4</v>
      </c>
      <c r="F52" s="14" t="s">
        <v>3</v>
      </c>
      <c r="G52" s="14" t="s">
        <v>5</v>
      </c>
      <c r="J52" s="23"/>
      <c r="L52" s="1" t="s">
        <v>1</v>
      </c>
      <c r="M52" s="1" t="s">
        <v>2</v>
      </c>
      <c r="N52" s="1" t="s">
        <v>4</v>
      </c>
      <c r="O52" s="1" t="s">
        <v>3</v>
      </c>
      <c r="P52" s="1" t="s">
        <v>5</v>
      </c>
      <c r="S52" s="23"/>
    </row>
    <row r="53" spans="3:19" x14ac:dyDescent="0.25">
      <c r="C53" s="16">
        <v>1</v>
      </c>
      <c r="D53" s="17">
        <v>12</v>
      </c>
      <c r="E53" s="17">
        <v>3000</v>
      </c>
      <c r="F53" s="17">
        <f>4.727*E53/((100^1.852)*((D53/12)^4.8704))</f>
        <v>2.8035406466426269</v>
      </c>
      <c r="G53" s="17">
        <f>G46+J49</f>
        <v>-3.3462686536498434</v>
      </c>
      <c r="H53" s="17">
        <f>F53*(ABS(G53)^0.852)</f>
        <v>7.8457174375633629</v>
      </c>
      <c r="I53" s="18">
        <f>H53*G53</f>
        <v>-26.253878326712254</v>
      </c>
      <c r="L53" s="16">
        <v>2</v>
      </c>
      <c r="M53" s="17">
        <v>10</v>
      </c>
      <c r="N53" s="17">
        <v>3500</v>
      </c>
      <c r="O53" s="17">
        <f>4.727*N53/((100^1.852)*((M53/12)^4.8704))</f>
        <v>7.9487344319786439</v>
      </c>
      <c r="P53" s="17">
        <f>P46+S49-J49</f>
        <v>0.89776153448081963</v>
      </c>
      <c r="Q53" s="17">
        <f>O53*(ABS(P53)^0.852)</f>
        <v>7.2508872839146727</v>
      </c>
      <c r="R53" s="18">
        <f>Q53*P53</f>
        <v>6.5095676943546987</v>
      </c>
    </row>
    <row r="54" spans="3:19" x14ac:dyDescent="0.25">
      <c r="C54" s="19">
        <v>2</v>
      </c>
      <c r="D54" s="20">
        <v>10</v>
      </c>
      <c r="E54" s="20">
        <v>3500</v>
      </c>
      <c r="F54" s="20">
        <f>4.727*E54/((100^1.852)*((D54/12)^4.8704))</f>
        <v>7.9487344319786439</v>
      </c>
      <c r="G54" s="20">
        <f>G47+J49-S49</f>
        <v>-0.89776153448081975</v>
      </c>
      <c r="H54" s="20">
        <f t="shared" ref="H54:H55" si="28">F54*(ABS(G54)^0.852)</f>
        <v>7.2508872839146727</v>
      </c>
      <c r="I54" s="21">
        <f t="shared" ref="I54:I55" si="29">H54*G54</f>
        <v>-6.5095676943546996</v>
      </c>
      <c r="L54" s="19">
        <v>4</v>
      </c>
      <c r="M54" s="20">
        <v>8</v>
      </c>
      <c r="N54" s="20">
        <v>1000</v>
      </c>
      <c r="O54" s="20">
        <f>4.727*N54/((100^1.852)*((M54/12)^4.8704))</f>
        <v>6.7331838087641565</v>
      </c>
      <c r="P54" s="20">
        <f>P47+S49</f>
        <v>-1.3385071191690239</v>
      </c>
      <c r="Q54" s="20">
        <f t="shared" ref="Q54:Q55" si="30">O54*(ABS(P54)^0.852)</f>
        <v>8.6317985145872971</v>
      </c>
      <c r="R54" s="21">
        <f t="shared" ref="R54:R55" si="31">Q54*P54</f>
        <v>-11.553723763007703</v>
      </c>
    </row>
    <row r="55" spans="3:19" x14ac:dyDescent="0.25">
      <c r="C55" s="16">
        <v>3</v>
      </c>
      <c r="D55" s="17">
        <v>6</v>
      </c>
      <c r="E55" s="17">
        <v>1000</v>
      </c>
      <c r="F55" s="17">
        <f>4.727*E55/((100^1.852)*((D55/12)^4.8704))</f>
        <v>27.335189765572277</v>
      </c>
      <c r="G55" s="17">
        <f>G48+J49</f>
        <v>1.1037313463501566</v>
      </c>
      <c r="H55" s="17">
        <f t="shared" si="28"/>
        <v>29.733202609006661</v>
      </c>
      <c r="I55" s="17">
        <f t="shared" si="29"/>
        <v>32.817467746940906</v>
      </c>
      <c r="J55" s="22"/>
      <c r="L55" s="16">
        <v>5</v>
      </c>
      <c r="M55" s="17">
        <v>12</v>
      </c>
      <c r="N55" s="17">
        <v>1500</v>
      </c>
      <c r="O55" s="17">
        <f>4.727*N55/((100^1.852)*((M55/12)^4.8704))</f>
        <v>1.4017703233213135</v>
      </c>
      <c r="P55" s="17">
        <f>P48+S49</f>
        <v>2.001492880830976</v>
      </c>
      <c r="Q55" s="17">
        <f t="shared" si="30"/>
        <v>2.5318065068967974</v>
      </c>
      <c r="R55" s="17">
        <f t="shared" si="31"/>
        <v>5.067392699195481</v>
      </c>
      <c r="S55" s="22"/>
    </row>
    <row r="56" spans="3:19" x14ac:dyDescent="0.25">
      <c r="G56" s="16" t="s">
        <v>15</v>
      </c>
      <c r="H56" s="17">
        <f>SUM(H53:H55)</f>
        <v>44.829807330484698</v>
      </c>
      <c r="I56" s="17">
        <f>SUM(I53:I55)</f>
        <v>5.4021725873951709E-2</v>
      </c>
      <c r="J56" s="18">
        <f>-I56/(1.852*H56)</f>
        <v>-6.5066972527952067E-4</v>
      </c>
      <c r="P56" s="16" t="s">
        <v>15</v>
      </c>
      <c r="Q56" s="17">
        <f>SUM(Q53:Q55)</f>
        <v>18.414492305398767</v>
      </c>
      <c r="R56" s="17">
        <f>SUM(R53:R55)</f>
        <v>2.3236630542476711E-2</v>
      </c>
      <c r="S56" s="18">
        <f>-R56/(1.852*Q56)</f>
        <v>-6.8135338964077168E-4</v>
      </c>
    </row>
    <row r="58" spans="3:19" x14ac:dyDescent="0.25">
      <c r="C58" s="1" t="s">
        <v>7</v>
      </c>
      <c r="D58" s="1">
        <f>D51+1</f>
        <v>8</v>
      </c>
    </row>
    <row r="59" spans="3:19" x14ac:dyDescent="0.25">
      <c r="C59" s="1" t="s">
        <v>1</v>
      </c>
      <c r="D59" s="1" t="s">
        <v>2</v>
      </c>
      <c r="E59" s="1" t="s">
        <v>4</v>
      </c>
      <c r="F59" s="14" t="s">
        <v>3</v>
      </c>
      <c r="G59" s="14" t="s">
        <v>5</v>
      </c>
      <c r="J59" s="23"/>
      <c r="L59" s="1" t="s">
        <v>1</v>
      </c>
      <c r="M59" s="1" t="s">
        <v>2</v>
      </c>
      <c r="N59" s="1" t="s">
        <v>4</v>
      </c>
      <c r="O59" s="1" t="s">
        <v>3</v>
      </c>
      <c r="P59" s="1" t="s">
        <v>5</v>
      </c>
      <c r="S59" s="23"/>
    </row>
    <row r="60" spans="3:19" x14ac:dyDescent="0.25">
      <c r="C60" s="16">
        <v>1</v>
      </c>
      <c r="D60" s="17">
        <v>12</v>
      </c>
      <c r="E60" s="17">
        <v>3000</v>
      </c>
      <c r="F60" s="17">
        <f>4.727*E60/((100^1.852)*((D60/12)^4.8704))</f>
        <v>2.8035406466426269</v>
      </c>
      <c r="G60" s="17">
        <f>G53+J56</f>
        <v>-3.3469193233751229</v>
      </c>
      <c r="H60" s="17">
        <f>F60*(ABS(G60)^0.852)</f>
        <v>7.8470172054542759</v>
      </c>
      <c r="I60" s="18">
        <f>H60*G60</f>
        <v>-26.263333515791974</v>
      </c>
      <c r="L60" s="16">
        <v>2</v>
      </c>
      <c r="M60" s="17">
        <v>10</v>
      </c>
      <c r="N60" s="17">
        <v>3500</v>
      </c>
      <c r="O60" s="17">
        <f>4.727*N60/((100^1.852)*((M60/12)^4.8704))</f>
        <v>7.9487344319786439</v>
      </c>
      <c r="P60" s="17">
        <f>P53+S56-J56</f>
        <v>0.89773085081645831</v>
      </c>
      <c r="Q60" s="17">
        <f>O60*(ABS(P60)^0.852)</f>
        <v>7.2506761402393094</v>
      </c>
      <c r="R60" s="18">
        <f>Q60*P60</f>
        <v>6.5091556603716292</v>
      </c>
    </row>
    <row r="61" spans="3:19" x14ac:dyDescent="0.25">
      <c r="C61" s="19">
        <v>2</v>
      </c>
      <c r="D61" s="20">
        <v>10</v>
      </c>
      <c r="E61" s="20">
        <v>3500</v>
      </c>
      <c r="F61" s="20">
        <f>4.727*E61/((100^1.852)*((D61/12)^4.8704))</f>
        <v>7.9487344319786439</v>
      </c>
      <c r="G61" s="20">
        <f>G54+J56-S56</f>
        <v>-0.89773085081645843</v>
      </c>
      <c r="H61" s="20">
        <f t="shared" ref="H61:H62" si="32">F61*(ABS(G61)^0.852)</f>
        <v>7.2506761402393103</v>
      </c>
      <c r="I61" s="21">
        <f t="shared" ref="I61:I62" si="33">H61*G61</f>
        <v>-6.509155660371631</v>
      </c>
      <c r="L61" s="19">
        <v>4</v>
      </c>
      <c r="M61" s="20">
        <v>8</v>
      </c>
      <c r="N61" s="20">
        <v>1000</v>
      </c>
      <c r="O61" s="20">
        <f>4.727*N61/((100^1.852)*((M61/12)^4.8704))</f>
        <v>6.7331838087641565</v>
      </c>
      <c r="P61" s="20">
        <f>P54+S56</f>
        <v>-1.3391884725586647</v>
      </c>
      <c r="Q61" s="20">
        <f t="shared" ref="Q61:Q62" si="34">O61*(ABS(P61)^0.852)</f>
        <v>8.6355420010590613</v>
      </c>
      <c r="R61" s="21">
        <f t="shared" ref="R61:R62" si="35">Q61*P61</f>
        <v>-11.564618302114479</v>
      </c>
    </row>
    <row r="62" spans="3:19" x14ac:dyDescent="0.25">
      <c r="C62" s="16">
        <v>3</v>
      </c>
      <c r="D62" s="17">
        <v>6</v>
      </c>
      <c r="E62" s="17">
        <v>1000</v>
      </c>
      <c r="F62" s="17">
        <f>4.727*E62/((100^1.852)*((D62/12)^4.8704))</f>
        <v>27.335189765572277</v>
      </c>
      <c r="G62" s="17">
        <f>G55+J56</f>
        <v>1.1030806766248771</v>
      </c>
      <c r="H62" s="17">
        <f t="shared" si="32"/>
        <v>29.718267876172405</v>
      </c>
      <c r="I62" s="17">
        <f t="shared" si="33"/>
        <v>32.781647036967605</v>
      </c>
      <c r="J62" s="22"/>
      <c r="L62" s="16">
        <v>5</v>
      </c>
      <c r="M62" s="17">
        <v>12</v>
      </c>
      <c r="N62" s="17">
        <v>1500</v>
      </c>
      <c r="O62" s="17">
        <f>4.727*N62/((100^1.852)*((M62/12)^4.8704))</f>
        <v>1.4017703233213135</v>
      </c>
      <c r="P62" s="17">
        <f>P55+S56</f>
        <v>2.0008115274413352</v>
      </c>
      <c r="Q62" s="17">
        <f t="shared" si="34"/>
        <v>2.5310721631191284</v>
      </c>
      <c r="R62" s="17">
        <f t="shared" si="35"/>
        <v>5.0641983607546273</v>
      </c>
      <c r="S62" s="22"/>
    </row>
    <row r="63" spans="3:19" x14ac:dyDescent="0.25">
      <c r="G63" s="16" t="s">
        <v>15</v>
      </c>
      <c r="H63" s="17">
        <f>SUM(H60:H62)</f>
        <v>44.81596122186599</v>
      </c>
      <c r="I63" s="17">
        <f>SUM(I60:I62)</f>
        <v>9.1578608040023823E-3</v>
      </c>
      <c r="J63" s="18">
        <f>-I63/(1.852*H63)</f>
        <v>-1.1033678875572048E-4</v>
      </c>
      <c r="P63" s="16" t="s">
        <v>15</v>
      </c>
      <c r="Q63" s="17">
        <f>SUM(Q60:Q62)</f>
        <v>18.417290304417499</v>
      </c>
      <c r="R63" s="17">
        <f>SUM(R60:R62)</f>
        <v>8.7357190117778316E-3</v>
      </c>
      <c r="S63" s="18">
        <f>-R63/(1.852*Q63)</f>
        <v>-2.5611318687611553E-4</v>
      </c>
    </row>
    <row r="65" spans="3:19" x14ac:dyDescent="0.25">
      <c r="C65" s="1" t="s">
        <v>7</v>
      </c>
      <c r="D65" s="1">
        <f>D58+1</f>
        <v>9</v>
      </c>
    </row>
    <row r="66" spans="3:19" x14ac:dyDescent="0.25">
      <c r="C66" s="1" t="s">
        <v>1</v>
      </c>
      <c r="D66" s="1" t="s">
        <v>2</v>
      </c>
      <c r="E66" s="1" t="s">
        <v>4</v>
      </c>
      <c r="F66" s="14" t="s">
        <v>3</v>
      </c>
      <c r="G66" s="14" t="s">
        <v>5</v>
      </c>
      <c r="J66" s="23"/>
      <c r="L66" s="1" t="s">
        <v>1</v>
      </c>
      <c r="M66" s="1" t="s">
        <v>2</v>
      </c>
      <c r="N66" s="1" t="s">
        <v>4</v>
      </c>
      <c r="O66" s="1" t="s">
        <v>3</v>
      </c>
      <c r="P66" s="1" t="s">
        <v>5</v>
      </c>
      <c r="S66" s="23"/>
    </row>
    <row r="67" spans="3:19" x14ac:dyDescent="0.25">
      <c r="C67" s="16">
        <v>1</v>
      </c>
      <c r="D67" s="17">
        <v>12</v>
      </c>
      <c r="E67" s="17">
        <v>3000</v>
      </c>
      <c r="F67" s="17">
        <f>4.727*E67/((100^1.852)*((D67/12)^4.8704))</f>
        <v>2.8035406466426269</v>
      </c>
      <c r="G67" s="17">
        <f>G60+J63</f>
        <v>-3.3470296601638787</v>
      </c>
      <c r="H67" s="17">
        <f>F67*(ABS(G67)^0.852)</f>
        <v>7.8472376088271467</v>
      </c>
      <c r="I67" s="18">
        <f>H67*G67</f>
        <v>-26.264937027097933</v>
      </c>
      <c r="L67" s="16">
        <v>2</v>
      </c>
      <c r="M67" s="17">
        <v>10</v>
      </c>
      <c r="N67" s="17">
        <v>3500</v>
      </c>
      <c r="O67" s="17">
        <f>4.727*N67/((100^1.852)*((M67/12)^4.8704))</f>
        <v>7.9487344319786439</v>
      </c>
      <c r="P67" s="17">
        <f>P60+S63-J63</f>
        <v>0.8975850744183379</v>
      </c>
      <c r="Q67" s="17">
        <f>O67*(ABS(P67)^0.852)</f>
        <v>7.2496729936838182</v>
      </c>
      <c r="R67" s="18">
        <f>Q67*P67</f>
        <v>6.5071982735443044</v>
      </c>
    </row>
    <row r="68" spans="3:19" x14ac:dyDescent="0.25">
      <c r="C68" s="19">
        <v>2</v>
      </c>
      <c r="D68" s="20">
        <v>10</v>
      </c>
      <c r="E68" s="20">
        <v>3500</v>
      </c>
      <c r="F68" s="20">
        <f>4.727*E68/((100^1.852)*((D68/12)^4.8704))</f>
        <v>7.9487344319786439</v>
      </c>
      <c r="G68" s="20">
        <f>G61+J63-S63</f>
        <v>-0.89758507441833801</v>
      </c>
      <c r="H68" s="20">
        <f t="shared" ref="H68:H69" si="36">F68*(ABS(G68)^0.852)</f>
        <v>7.2496729936838191</v>
      </c>
      <c r="I68" s="21">
        <f t="shared" ref="I68:I69" si="37">H68*G68</f>
        <v>-6.5071982735443061</v>
      </c>
      <c r="L68" s="19">
        <v>4</v>
      </c>
      <c r="M68" s="20">
        <v>8</v>
      </c>
      <c r="N68" s="20">
        <v>1000</v>
      </c>
      <c r="O68" s="20">
        <f>4.727*N68/((100^1.852)*((M68/12)^4.8704))</f>
        <v>6.7331838087641565</v>
      </c>
      <c r="P68" s="20">
        <f>P61+S63</f>
        <v>-1.3394445857455408</v>
      </c>
      <c r="Q68" s="20">
        <f t="shared" ref="Q68:Q69" si="38">O68*(ABS(P68)^0.852)</f>
        <v>8.6369490632316595</v>
      </c>
      <c r="R68" s="21">
        <f t="shared" ref="R68:R69" si="39">Q68*P68</f>
        <v>-11.568714660105666</v>
      </c>
    </row>
    <row r="69" spans="3:19" x14ac:dyDescent="0.25">
      <c r="C69" s="16">
        <v>3</v>
      </c>
      <c r="D69" s="17">
        <v>6</v>
      </c>
      <c r="E69" s="17">
        <v>1000</v>
      </c>
      <c r="F69" s="17">
        <f>4.727*E69/((100^1.852)*((D69/12)^4.8704))</f>
        <v>27.335189765572277</v>
      </c>
      <c r="G69" s="17">
        <f>G62+J63</f>
        <v>1.1029703398361212</v>
      </c>
      <c r="H69" s="17">
        <f t="shared" si="36"/>
        <v>29.715735201742021</v>
      </c>
      <c r="I69" s="17">
        <f t="shared" si="37"/>
        <v>32.775574553945589</v>
      </c>
      <c r="J69" s="22"/>
      <c r="L69" s="16">
        <v>5</v>
      </c>
      <c r="M69" s="17">
        <v>12</v>
      </c>
      <c r="N69" s="17">
        <v>1500</v>
      </c>
      <c r="O69" s="17">
        <f>4.727*N69/((100^1.852)*((M69/12)^4.8704))</f>
        <v>1.4017703233213135</v>
      </c>
      <c r="P69" s="17">
        <f>P62+S63</f>
        <v>2.000555414254459</v>
      </c>
      <c r="Q69" s="17">
        <f t="shared" si="38"/>
        <v>2.530796121862664</v>
      </c>
      <c r="R69" s="17">
        <f t="shared" si="39"/>
        <v>5.0629978839665402</v>
      </c>
      <c r="S69" s="22"/>
    </row>
    <row r="70" spans="3:19" x14ac:dyDescent="0.25">
      <c r="G70" s="16" t="s">
        <v>15</v>
      </c>
      <c r="H70" s="17">
        <f>SUM(H67:H69)</f>
        <v>44.812645804252988</v>
      </c>
      <c r="I70" s="17">
        <f>SUM(I67:I69)</f>
        <v>3.4392533033482664E-3</v>
      </c>
      <c r="J70" s="18">
        <f>-I70/(1.852*H70)</f>
        <v>-4.1440271749681483E-5</v>
      </c>
      <c r="P70" s="16" t="s">
        <v>15</v>
      </c>
      <c r="Q70" s="17">
        <f>SUM(Q67:Q69)</f>
        <v>18.417418178778142</v>
      </c>
      <c r="R70" s="17">
        <f>SUM(R67:R69)</f>
        <v>1.4814974051784446E-3</v>
      </c>
      <c r="S70" s="18">
        <f>-R70/(1.852*Q70)</f>
        <v>-4.343413368057499E-5</v>
      </c>
    </row>
    <row r="72" spans="3:19" x14ac:dyDescent="0.25">
      <c r="C72" s="1" t="s">
        <v>7</v>
      </c>
      <c r="D72" s="1">
        <f>D65+1</f>
        <v>10</v>
      </c>
    </row>
    <row r="73" spans="3:19" x14ac:dyDescent="0.25">
      <c r="C73" s="1" t="s">
        <v>1</v>
      </c>
      <c r="D73" s="1" t="s">
        <v>2</v>
      </c>
      <c r="E73" s="1" t="s">
        <v>4</v>
      </c>
      <c r="F73" s="14" t="s">
        <v>3</v>
      </c>
      <c r="G73" s="14" t="s">
        <v>5</v>
      </c>
      <c r="J73" s="23"/>
      <c r="L73" s="1" t="s">
        <v>1</v>
      </c>
      <c r="M73" s="1" t="s">
        <v>2</v>
      </c>
      <c r="N73" s="1" t="s">
        <v>4</v>
      </c>
      <c r="O73" s="1" t="s">
        <v>3</v>
      </c>
      <c r="P73" s="1" t="s">
        <v>5</v>
      </c>
      <c r="S73" s="23"/>
    </row>
    <row r="74" spans="3:19" x14ac:dyDescent="0.25">
      <c r="C74" s="16">
        <v>1</v>
      </c>
      <c r="D74" s="17">
        <v>12</v>
      </c>
      <c r="E74" s="17">
        <v>3000</v>
      </c>
      <c r="F74" s="17">
        <f>4.727*E74/((100^1.852)*((D74/12)^4.8704))</f>
        <v>2.8035406466426269</v>
      </c>
      <c r="G74" s="17">
        <f>G67+J70</f>
        <v>-3.3470711004356284</v>
      </c>
      <c r="H74" s="17">
        <f>F74*(ABS(G74)^0.852)</f>
        <v>7.8473203876094555</v>
      </c>
      <c r="I74" s="18">
        <f>H74*G74</f>
        <v>-26.265539285226922</v>
      </c>
      <c r="L74" s="16">
        <v>2</v>
      </c>
      <c r="M74" s="17">
        <v>10</v>
      </c>
      <c r="N74" s="17">
        <v>3500</v>
      </c>
      <c r="O74" s="17">
        <f>4.727*N74/((100^1.852)*((M74/12)^4.8704))</f>
        <v>7.9487344319786439</v>
      </c>
      <c r="P74" s="17">
        <f>P67+S70-J70</f>
        <v>0.89758308055640701</v>
      </c>
      <c r="Q74" s="17">
        <f>O74*(ABS(P74)^0.852)</f>
        <v>7.2496592729435632</v>
      </c>
      <c r="R74" s="18">
        <f>Q74*P74</f>
        <v>6.5071715031930051</v>
      </c>
    </row>
    <row r="75" spans="3:19" x14ac:dyDescent="0.25">
      <c r="C75" s="19">
        <v>2</v>
      </c>
      <c r="D75" s="20">
        <v>10</v>
      </c>
      <c r="E75" s="20">
        <v>3500</v>
      </c>
      <c r="F75" s="20">
        <f>4.727*E75/((100^1.852)*((D75/12)^4.8704))</f>
        <v>7.9487344319786439</v>
      </c>
      <c r="G75" s="20">
        <f>G68+J70-S70</f>
        <v>-0.89758308055640712</v>
      </c>
      <c r="H75" s="20">
        <f t="shared" ref="H75:H76" si="40">F75*(ABS(G75)^0.852)</f>
        <v>7.249659272943564</v>
      </c>
      <c r="I75" s="21">
        <f t="shared" ref="I75:I76" si="41">H75*G75</f>
        <v>-6.5071715031930069</v>
      </c>
      <c r="L75" s="19">
        <v>4</v>
      </c>
      <c r="M75" s="20">
        <v>8</v>
      </c>
      <c r="N75" s="20">
        <v>1000</v>
      </c>
      <c r="O75" s="20">
        <f>4.727*N75/((100^1.852)*((M75/12)^4.8704))</f>
        <v>6.7331838087641565</v>
      </c>
      <c r="P75" s="20">
        <f>P68+S70</f>
        <v>-1.3394880198792214</v>
      </c>
      <c r="Q75" s="20">
        <f t="shared" ref="Q75:Q76" si="42">O75*(ABS(P75)^0.852)</f>
        <v>8.6371876823977161</v>
      </c>
      <c r="R75" s="21">
        <f t="shared" ref="R75:R76" si="43">Q75*P75</f>
        <v>-11.569409426020117</v>
      </c>
    </row>
    <row r="76" spans="3:19" x14ac:dyDescent="0.25">
      <c r="C76" s="16">
        <v>3</v>
      </c>
      <c r="D76" s="17">
        <v>6</v>
      </c>
      <c r="E76" s="17">
        <v>1000</v>
      </c>
      <c r="F76" s="17">
        <f>4.727*E76/((100^1.852)*((D76/12)^4.8704))</f>
        <v>27.335189765572277</v>
      </c>
      <c r="G76" s="17">
        <f>G69+J70</f>
        <v>1.1029288995643716</v>
      </c>
      <c r="H76" s="17">
        <f t="shared" si="40"/>
        <v>29.71478397063802</v>
      </c>
      <c r="I76" s="17">
        <f t="shared" si="41"/>
        <v>32.773293985528817</v>
      </c>
      <c r="J76" s="22"/>
      <c r="L76" s="16">
        <v>5</v>
      </c>
      <c r="M76" s="17">
        <v>12</v>
      </c>
      <c r="N76" s="17">
        <v>1500</v>
      </c>
      <c r="O76" s="17">
        <f>4.727*N76/((100^1.852)*((M76/12)^4.8704))</f>
        <v>1.4017703233213135</v>
      </c>
      <c r="P76" s="17">
        <f>P69+S70</f>
        <v>2.0005119801207787</v>
      </c>
      <c r="Q76" s="17">
        <f t="shared" si="42"/>
        <v>2.5307493076168859</v>
      </c>
      <c r="R76" s="17">
        <f t="shared" si="43"/>
        <v>5.0627943085699458</v>
      </c>
      <c r="S76" s="22"/>
    </row>
    <row r="77" spans="3:19" x14ac:dyDescent="0.25">
      <c r="G77" s="16" t="s">
        <v>15</v>
      </c>
      <c r="H77" s="17">
        <f>SUM(H74:H76)</f>
        <v>44.811763631191042</v>
      </c>
      <c r="I77" s="17">
        <f>SUM(I74:I76)</f>
        <v>5.831971088881005E-4</v>
      </c>
      <c r="J77" s="18">
        <f>-I77/(1.852*H77)</f>
        <v>-7.0272004755611224E-6</v>
      </c>
      <c r="P77" s="16" t="s">
        <v>15</v>
      </c>
      <c r="Q77" s="17">
        <f>SUM(Q74:Q76)</f>
        <v>18.417596262958167</v>
      </c>
      <c r="R77" s="17">
        <f>SUM(R74:R76)</f>
        <v>5.5638574283367603E-4</v>
      </c>
      <c r="S77" s="18">
        <f>-R77/(1.852*Q77)</f>
        <v>-1.6311806540847523E-5</v>
      </c>
    </row>
    <row r="78" spans="3:19" ht="15.75" thickBot="1" x14ac:dyDescent="0.3"/>
    <row r="79" spans="3:19" x14ac:dyDescent="0.25">
      <c r="C79" s="3" t="s">
        <v>8</v>
      </c>
      <c r="D79" s="4"/>
      <c r="E79" s="4"/>
      <c r="F79" s="4"/>
      <c r="G79" s="5"/>
    </row>
    <row r="80" spans="3:19" x14ac:dyDescent="0.25">
      <c r="C80" s="12" t="s">
        <v>0</v>
      </c>
      <c r="D80" s="11"/>
      <c r="E80" s="11"/>
      <c r="F80" s="11" t="s">
        <v>6</v>
      </c>
      <c r="G80" s="13"/>
    </row>
    <row r="81" spans="3:7" x14ac:dyDescent="0.25">
      <c r="C81" s="6" t="s">
        <v>9</v>
      </c>
      <c r="D81" s="2">
        <f>G74</f>
        <v>-3.3470711004356284</v>
      </c>
      <c r="E81" s="2"/>
      <c r="F81" s="2" t="s">
        <v>12</v>
      </c>
      <c r="G81" s="7">
        <f>P74</f>
        <v>0.89758308055640701</v>
      </c>
    </row>
    <row r="82" spans="3:7" x14ac:dyDescent="0.25">
      <c r="C82" s="6" t="s">
        <v>10</v>
      </c>
      <c r="D82" s="2">
        <f t="shared" ref="D82:D83" si="44">G75</f>
        <v>-0.89758308055640712</v>
      </c>
      <c r="E82" s="2"/>
      <c r="F82" s="2" t="s">
        <v>13</v>
      </c>
      <c r="G82" s="7">
        <f>P75</f>
        <v>-1.3394880198792214</v>
      </c>
    </row>
    <row r="83" spans="3:7" ht="15.75" thickBot="1" x14ac:dyDescent="0.3">
      <c r="C83" s="8" t="s">
        <v>11</v>
      </c>
      <c r="D83" s="9">
        <f t="shared" si="44"/>
        <v>1.1029288995643716</v>
      </c>
      <c r="E83" s="9"/>
      <c r="F83" s="9" t="s">
        <v>14</v>
      </c>
      <c r="G83" s="10">
        <f>P76</f>
        <v>2.0005119801207787</v>
      </c>
    </row>
  </sheetData>
  <mergeCells count="2">
    <mergeCell ref="C2:I2"/>
    <mergeCell ref="L2:R2"/>
  </mergeCells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 C. Lentz</cp:lastModifiedBy>
  <cp:lastPrinted>2011-10-10T17:39:43Z</cp:lastPrinted>
  <dcterms:created xsi:type="dcterms:W3CDTF">2011-10-07T01:56:49Z</dcterms:created>
  <dcterms:modified xsi:type="dcterms:W3CDTF">2011-10-10T18:58:06Z</dcterms:modified>
</cp:coreProperties>
</file>