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3395" windowHeight="5190" activeTab="4"/>
  </bookViews>
  <sheets>
    <sheet name="entropy" sheetId="4" r:id="rId1"/>
    <sheet name="Efficiency" sheetId="5" r:id="rId2"/>
    <sheet name="Heatwork" sheetId="6" r:id="rId3"/>
    <sheet name="BWR" sheetId="7" r:id="rId4"/>
    <sheet name="Sheet1" sheetId="1" r:id="rId5"/>
    <sheet name="Sheet2" sheetId="2" r:id="rId6"/>
    <sheet name="Sheet3" sheetId="3" r:id="rId7"/>
  </sheets>
  <definedNames>
    <definedName name="_xlnm.Print_Area" localSheetId="4">Sheet1!$A$1:$K$34</definedName>
  </definedNames>
  <calcPr calcId="145621"/>
</workbook>
</file>

<file path=xl/calcChain.xml><?xml version="1.0" encoding="utf-8"?>
<calcChain xmlns="http://schemas.openxmlformats.org/spreadsheetml/2006/main">
  <c r="K26" i="1" l="1"/>
  <c r="K27" i="1"/>
  <c r="K28" i="1"/>
  <c r="K29" i="1"/>
  <c r="K30" i="1"/>
  <c r="K31" i="1"/>
  <c r="K32" i="1"/>
  <c r="K33" i="1"/>
  <c r="K34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7" i="1"/>
  <c r="K8" i="1"/>
  <c r="K9" i="1"/>
  <c r="K10" i="1"/>
  <c r="K11" i="1"/>
  <c r="K12" i="1"/>
  <c r="K6" i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5" i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5" i="2"/>
  <c r="C7" i="2" l="1"/>
  <c r="D7" i="2"/>
  <c r="I7" i="2" s="1"/>
  <c r="E7" i="2"/>
  <c r="F7" i="2"/>
  <c r="G7" i="2" s="1"/>
  <c r="C8" i="2"/>
  <c r="D8" i="2"/>
  <c r="E8" i="2"/>
  <c r="F8" i="2"/>
  <c r="G8" i="2"/>
  <c r="I8" i="2"/>
  <c r="K8" i="2"/>
  <c r="C9" i="2"/>
  <c r="D9" i="2"/>
  <c r="I9" i="2" s="1"/>
  <c r="E9" i="2"/>
  <c r="F9" i="2"/>
  <c r="G9" i="2" s="1"/>
  <c r="C10" i="2"/>
  <c r="D10" i="2"/>
  <c r="E10" i="2"/>
  <c r="F10" i="2"/>
  <c r="G10" i="2"/>
  <c r="I10" i="2"/>
  <c r="J10" i="2" s="1"/>
  <c r="K10" i="2"/>
  <c r="C11" i="2"/>
  <c r="D11" i="2"/>
  <c r="I11" i="2" s="1"/>
  <c r="E11" i="2"/>
  <c r="F11" i="2"/>
  <c r="G11" i="2" s="1"/>
  <c r="C12" i="2"/>
  <c r="D12" i="2"/>
  <c r="E12" i="2"/>
  <c r="F12" i="2"/>
  <c r="G12" i="2"/>
  <c r="I12" i="2"/>
  <c r="K12" i="2"/>
  <c r="C13" i="2"/>
  <c r="D13" i="2"/>
  <c r="I13" i="2" s="1"/>
  <c r="E13" i="2"/>
  <c r="F13" i="2"/>
  <c r="G13" i="2" s="1"/>
  <c r="C14" i="2"/>
  <c r="D14" i="2"/>
  <c r="E14" i="2"/>
  <c r="F14" i="2"/>
  <c r="G14" i="2"/>
  <c r="I14" i="2"/>
  <c r="J14" i="2" s="1"/>
  <c r="K14" i="2"/>
  <c r="C15" i="2"/>
  <c r="D15" i="2"/>
  <c r="I15" i="2" s="1"/>
  <c r="E15" i="2"/>
  <c r="F15" i="2"/>
  <c r="G15" i="2" s="1"/>
  <c r="C16" i="2"/>
  <c r="D16" i="2"/>
  <c r="E16" i="2"/>
  <c r="F16" i="2"/>
  <c r="G16" i="2"/>
  <c r="I16" i="2"/>
  <c r="K16" i="2"/>
  <c r="C17" i="2"/>
  <c r="D17" i="2"/>
  <c r="I17" i="2" s="1"/>
  <c r="E17" i="2"/>
  <c r="F17" i="2"/>
  <c r="G17" i="2" s="1"/>
  <c r="C18" i="2"/>
  <c r="D18" i="2"/>
  <c r="E18" i="2"/>
  <c r="F18" i="2"/>
  <c r="G18" i="2"/>
  <c r="I18" i="2"/>
  <c r="J18" i="2" s="1"/>
  <c r="C19" i="2"/>
  <c r="D19" i="2"/>
  <c r="I19" i="2" s="1"/>
  <c r="E19" i="2"/>
  <c r="C20" i="2"/>
  <c r="D20" i="2"/>
  <c r="E20" i="2"/>
  <c r="F20" i="2"/>
  <c r="G20" i="2"/>
  <c r="I20" i="2"/>
  <c r="K20" i="2"/>
  <c r="C21" i="2"/>
  <c r="D21" i="2"/>
  <c r="I21" i="2" s="1"/>
  <c r="E21" i="2"/>
  <c r="F21" i="2"/>
  <c r="G21" i="2" s="1"/>
  <c r="K21" i="2" s="1"/>
  <c r="C22" i="2"/>
  <c r="D22" i="2"/>
  <c r="E22" i="2"/>
  <c r="F22" i="2"/>
  <c r="G22" i="2"/>
  <c r="I22" i="2"/>
  <c r="J22" i="2" s="1"/>
  <c r="K22" i="2"/>
  <c r="C23" i="2"/>
  <c r="D23" i="2"/>
  <c r="I23" i="2" s="1"/>
  <c r="E23" i="2"/>
  <c r="F23" i="2"/>
  <c r="G23" i="2" s="1"/>
  <c r="K23" i="2" s="1"/>
  <c r="J23" i="2"/>
  <c r="C24" i="2"/>
  <c r="D24" i="2"/>
  <c r="E24" i="2"/>
  <c r="F24" i="2"/>
  <c r="G24" i="2"/>
  <c r="I24" i="2"/>
  <c r="K24" i="2"/>
  <c r="C25" i="2"/>
  <c r="D25" i="2"/>
  <c r="I25" i="2" s="1"/>
  <c r="E25" i="2"/>
  <c r="F25" i="2"/>
  <c r="G25" i="2" s="1"/>
  <c r="K25" i="2" s="1"/>
  <c r="C26" i="2"/>
  <c r="D26" i="2"/>
  <c r="E26" i="2"/>
  <c r="F26" i="2"/>
  <c r="G26" i="2"/>
  <c r="I26" i="2"/>
  <c r="J26" i="2" s="1"/>
  <c r="K26" i="2"/>
  <c r="C27" i="2"/>
  <c r="D27" i="2"/>
  <c r="I27" i="2" s="1"/>
  <c r="E27" i="2"/>
  <c r="F27" i="2"/>
  <c r="G27" i="2" s="1"/>
  <c r="K27" i="2" s="1"/>
  <c r="J27" i="2"/>
  <c r="C28" i="2"/>
  <c r="D28" i="2"/>
  <c r="E28" i="2"/>
  <c r="F28" i="2"/>
  <c r="G28" i="2"/>
  <c r="I28" i="2"/>
  <c r="K28" i="2"/>
  <c r="C29" i="2"/>
  <c r="D29" i="2"/>
  <c r="I29" i="2" s="1"/>
  <c r="E29" i="2"/>
  <c r="F29" i="2"/>
  <c r="G29" i="2" s="1"/>
  <c r="K29" i="2" s="1"/>
  <c r="C30" i="2"/>
  <c r="D30" i="2"/>
  <c r="E30" i="2"/>
  <c r="F30" i="2"/>
  <c r="G30" i="2"/>
  <c r="I30" i="2"/>
  <c r="J30" i="2" s="1"/>
  <c r="K30" i="2"/>
  <c r="C31" i="2"/>
  <c r="D31" i="2"/>
  <c r="I31" i="2" s="1"/>
  <c r="E31" i="2"/>
  <c r="F31" i="2"/>
  <c r="G31" i="2" s="1"/>
  <c r="K31" i="2" s="1"/>
  <c r="J31" i="2"/>
  <c r="C32" i="2"/>
  <c r="D32" i="2"/>
  <c r="E32" i="2"/>
  <c r="F32" i="2"/>
  <c r="G32" i="2"/>
  <c r="I32" i="2"/>
  <c r="K32" i="2"/>
  <c r="C33" i="2"/>
  <c r="D33" i="2"/>
  <c r="I33" i="2" s="1"/>
  <c r="E33" i="2"/>
  <c r="F33" i="2"/>
  <c r="G33" i="2" s="1"/>
  <c r="K33" i="2" s="1"/>
  <c r="C34" i="2"/>
  <c r="D34" i="2"/>
  <c r="E34" i="2"/>
  <c r="F34" i="2"/>
  <c r="G34" i="2"/>
  <c r="I34" i="2"/>
  <c r="J34" i="2" s="1"/>
  <c r="K34" i="2"/>
  <c r="C35" i="2"/>
  <c r="D35" i="2"/>
  <c r="I35" i="2" s="1"/>
  <c r="E35" i="2"/>
  <c r="F35" i="2"/>
  <c r="G35" i="2" s="1"/>
  <c r="K35" i="2" s="1"/>
  <c r="J35" i="2"/>
  <c r="C36" i="2"/>
  <c r="D36" i="2"/>
  <c r="E36" i="2"/>
  <c r="F36" i="2"/>
  <c r="G36" i="2"/>
  <c r="I36" i="2"/>
  <c r="K36" i="2"/>
  <c r="C37" i="2"/>
  <c r="D37" i="2"/>
  <c r="I37" i="2" s="1"/>
  <c r="E37" i="2"/>
  <c r="F37" i="2"/>
  <c r="G37" i="2" s="1"/>
  <c r="K37" i="2" s="1"/>
  <c r="C38" i="2"/>
  <c r="D38" i="2"/>
  <c r="E38" i="2"/>
  <c r="F38" i="2"/>
  <c r="G38" i="2"/>
  <c r="I38" i="2"/>
  <c r="J38" i="2" s="1"/>
  <c r="K38" i="2"/>
  <c r="C39" i="2"/>
  <c r="D39" i="2"/>
  <c r="I39" i="2" s="1"/>
  <c r="E39" i="2"/>
  <c r="F39" i="2"/>
  <c r="G39" i="2" s="1"/>
  <c r="K39" i="2" s="1"/>
  <c r="J39" i="2"/>
  <c r="C6" i="2"/>
  <c r="D6" i="2"/>
  <c r="E6" i="2"/>
  <c r="F6" i="2"/>
  <c r="G6" i="2"/>
  <c r="I6" i="2"/>
  <c r="K6" i="2"/>
  <c r="K5" i="2"/>
  <c r="J5" i="2"/>
  <c r="G5" i="2"/>
  <c r="D5" i="2"/>
  <c r="I5" i="2" s="1"/>
  <c r="C5" i="2"/>
  <c r="E5" i="2" s="1"/>
  <c r="J2" i="2"/>
  <c r="I2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C6" i="1"/>
  <c r="E6" i="1" s="1"/>
  <c r="C7" i="1"/>
  <c r="C8" i="1"/>
  <c r="E8" i="1" s="1"/>
  <c r="C9" i="1"/>
  <c r="C10" i="1"/>
  <c r="E10" i="1" s="1"/>
  <c r="C11" i="1"/>
  <c r="C12" i="1"/>
  <c r="E12" i="1" s="1"/>
  <c r="C13" i="1"/>
  <c r="C14" i="1"/>
  <c r="E14" i="1" s="1"/>
  <c r="C15" i="1"/>
  <c r="C16" i="1"/>
  <c r="E16" i="1" s="1"/>
  <c r="C17" i="1"/>
  <c r="C18" i="1"/>
  <c r="E18" i="1" s="1"/>
  <c r="C19" i="1"/>
  <c r="C20" i="1"/>
  <c r="E20" i="1" s="1"/>
  <c r="C21" i="1"/>
  <c r="C22" i="1"/>
  <c r="E22" i="1" s="1"/>
  <c r="C23" i="1"/>
  <c r="C24" i="1"/>
  <c r="E24" i="1" s="1"/>
  <c r="C25" i="1"/>
  <c r="C26" i="1"/>
  <c r="E26" i="1" s="1"/>
  <c r="C27" i="1"/>
  <c r="C28" i="1"/>
  <c r="E28" i="1" s="1"/>
  <c r="C29" i="1"/>
  <c r="C30" i="1"/>
  <c r="E30" i="1" s="1"/>
  <c r="C31" i="1"/>
  <c r="C32" i="1"/>
  <c r="E32" i="1" s="1"/>
  <c r="C33" i="1"/>
  <c r="C34" i="1"/>
  <c r="E34" i="1" s="1"/>
  <c r="C5" i="1"/>
  <c r="H5" i="1" s="1"/>
  <c r="B6" i="1"/>
  <c r="D6" i="1" s="1"/>
  <c r="B7" i="1"/>
  <c r="D7" i="1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D26" i="1" s="1"/>
  <c r="B27" i="1"/>
  <c r="D27" i="1" s="1"/>
  <c r="B28" i="1"/>
  <c r="D28" i="1" s="1"/>
  <c r="B29" i="1"/>
  <c r="D29" i="1" s="1"/>
  <c r="B30" i="1"/>
  <c r="D30" i="1" s="1"/>
  <c r="B31" i="1"/>
  <c r="D31" i="1" s="1"/>
  <c r="B32" i="1"/>
  <c r="D32" i="1" s="1"/>
  <c r="B33" i="1"/>
  <c r="D33" i="1" s="1"/>
  <c r="B34" i="1"/>
  <c r="D34" i="1" s="1"/>
  <c r="B5" i="1"/>
  <c r="D5" i="1" s="1"/>
  <c r="J37" i="2" l="1"/>
  <c r="J36" i="2"/>
  <c r="J33" i="2"/>
  <c r="J32" i="2"/>
  <c r="J29" i="2"/>
  <c r="J28" i="2"/>
  <c r="J25" i="2"/>
  <c r="J24" i="2"/>
  <c r="J21" i="2"/>
  <c r="J20" i="2"/>
  <c r="J16" i="2"/>
  <c r="K15" i="2"/>
  <c r="J15" i="2"/>
  <c r="J12" i="2"/>
  <c r="K11" i="2"/>
  <c r="J11" i="2"/>
  <c r="J8" i="2"/>
  <c r="K7" i="2"/>
  <c r="J7" i="2"/>
  <c r="K17" i="2"/>
  <c r="J17" i="2"/>
  <c r="K13" i="2"/>
  <c r="J13" i="2"/>
  <c r="K9" i="2"/>
  <c r="J9" i="2"/>
  <c r="K18" i="2"/>
  <c r="F19" i="2"/>
  <c r="G19" i="2" s="1"/>
  <c r="J6" i="2"/>
  <c r="F5" i="2"/>
  <c r="F30" i="1"/>
  <c r="F34" i="1"/>
  <c r="F32" i="1"/>
  <c r="F28" i="1"/>
  <c r="F26" i="1"/>
  <c r="F24" i="1"/>
  <c r="F22" i="1"/>
  <c r="F20" i="1"/>
  <c r="F18" i="1"/>
  <c r="F16" i="1"/>
  <c r="F14" i="1"/>
  <c r="F12" i="1"/>
  <c r="F10" i="1"/>
  <c r="F8" i="1"/>
  <c r="F6" i="1"/>
  <c r="E5" i="1"/>
  <c r="F5" i="1" s="1"/>
  <c r="E33" i="1"/>
  <c r="F33" i="1" s="1"/>
  <c r="E31" i="1"/>
  <c r="F31" i="1" s="1"/>
  <c r="E29" i="1"/>
  <c r="F29" i="1" s="1"/>
  <c r="E27" i="1"/>
  <c r="F27" i="1" s="1"/>
  <c r="E25" i="1"/>
  <c r="F25" i="1" s="1"/>
  <c r="E23" i="1"/>
  <c r="F23" i="1" s="1"/>
  <c r="E21" i="1"/>
  <c r="F21" i="1" s="1"/>
  <c r="E19" i="1"/>
  <c r="F19" i="1" s="1"/>
  <c r="E17" i="1"/>
  <c r="F17" i="1" s="1"/>
  <c r="E15" i="1"/>
  <c r="F15" i="1" s="1"/>
  <c r="E13" i="1"/>
  <c r="F13" i="1" s="1"/>
  <c r="E11" i="1"/>
  <c r="F11" i="1" s="1"/>
  <c r="E9" i="1"/>
  <c r="F9" i="1" s="1"/>
  <c r="E7" i="1"/>
  <c r="F7" i="1" s="1"/>
  <c r="K19" i="2" l="1"/>
  <c r="J19" i="2"/>
</calcChain>
</file>

<file path=xl/sharedStrings.xml><?xml version="1.0" encoding="utf-8"?>
<sst xmlns="http://schemas.openxmlformats.org/spreadsheetml/2006/main" count="38" uniqueCount="20">
  <si>
    <t>Set Conditions:</t>
  </si>
  <si>
    <t>Turbine Inlet</t>
  </si>
  <si>
    <t>Compressor Inlet</t>
  </si>
  <si>
    <t>Pressure Ratio</t>
  </si>
  <si>
    <t>Mass Flow</t>
  </si>
  <si>
    <t>K</t>
  </si>
  <si>
    <t>Compressor Out</t>
  </si>
  <si>
    <t>Turbine Out</t>
  </si>
  <si>
    <t>Del-H, Compressor</t>
  </si>
  <si>
    <t>Cp</t>
  </si>
  <si>
    <t>Del-H, Turbine</t>
  </si>
  <si>
    <t>Net-Work</t>
  </si>
  <si>
    <t>Net Heat</t>
  </si>
  <si>
    <t>Delta-S</t>
  </si>
  <si>
    <t>S-gen</t>
  </si>
  <si>
    <t>Tb</t>
  </si>
  <si>
    <t>Thermal Efficiency</t>
  </si>
  <si>
    <t>Max efficiency</t>
  </si>
  <si>
    <t>Mass</t>
  </si>
  <si>
    <t>BWR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</si>
</sst>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Entropy-Generation</a:t>
            </a:r>
            <a:r>
              <a:rPr lang="en-US" baseline="0"/>
              <a:t> vs. Pressure Ratio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Sheet1!$I$5:$I$34</c:f>
              <c:numCache>
                <c:formatCode>General</c:formatCode>
                <c:ptCount val="30"/>
                <c:pt idx="0">
                  <c:v>17.185173077837263</c:v>
                </c:pt>
                <c:pt idx="1">
                  <c:v>15.089468156227284</c:v>
                </c:pt>
                <c:pt idx="2">
                  <c:v>13.75497073465813</c:v>
                </c:pt>
                <c:pt idx="3">
                  <c:v>12.752729156459111</c:v>
                </c:pt>
                <c:pt idx="4">
                  <c:v>11.940786540933386</c:v>
                </c:pt>
                <c:pt idx="5">
                  <c:v>11.253453445142902</c:v>
                </c:pt>
                <c:pt idx="6">
                  <c:v>10.654615930917279</c:v>
                </c:pt>
                <c:pt idx="7">
                  <c:v>10.122166324287523</c:v>
                </c:pt>
                <c:pt idx="8">
                  <c:v>9.641530240246361</c:v>
                </c:pt>
                <c:pt idx="9">
                  <c:v>9.2025626781146244</c:v>
                </c:pt>
                <c:pt idx="10">
                  <c:v>8.7979012537439392</c:v>
                </c:pt>
                <c:pt idx="11">
                  <c:v>8.4220236278531857</c:v>
                </c:pt>
                <c:pt idx="12">
                  <c:v>8.0706750660230266</c:v>
                </c:pt>
                <c:pt idx="13">
                  <c:v>7.7405038202272944</c:v>
                </c:pt>
                <c:pt idx="14">
                  <c:v>7.4288195985394285</c:v>
                </c:pt>
                <c:pt idx="15">
                  <c:v>7.1334282284854744</c:v>
                </c:pt>
                <c:pt idx="16">
                  <c:v>6.8525152712719928</c:v>
                </c:pt>
                <c:pt idx="17">
                  <c:v>6.5845620986325244</c:v>
                </c:pt>
                <c:pt idx="18">
                  <c:v>6.3282840964685141</c:v>
                </c:pt>
                <c:pt idx="19">
                  <c:v>6.082584315927944</c:v>
                </c:pt>
                <c:pt idx="20">
                  <c:v>5.8465181388910139</c:v>
                </c:pt>
                <c:pt idx="21">
                  <c:v>5.6192659455983058</c:v>
                </c:pt>
                <c:pt idx="22">
                  <c:v>5.4001116942229972</c:v>
                </c:pt>
                <c:pt idx="23">
                  <c:v>5.1884259345132611</c:v>
                </c:pt>
                <c:pt idx="24">
                  <c:v>4.9836521927381945</c:v>
                </c:pt>
                <c:pt idx="25">
                  <c:v>4.7852959518707632</c:v>
                </c:pt>
                <c:pt idx="26">
                  <c:v>4.5929156523307251</c:v>
                </c:pt>
                <c:pt idx="27">
                  <c:v>4.4061152822715046</c:v>
                </c:pt>
                <c:pt idx="28">
                  <c:v>4.224538230331877</c:v>
                </c:pt>
                <c:pt idx="29">
                  <c:v>4.0478621499523371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70464"/>
        <c:axId val="50291456"/>
      </c:scatterChart>
      <c:valAx>
        <c:axId val="4947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291456"/>
        <c:crosses val="autoZero"/>
        <c:crossBetween val="midCat"/>
      </c:valAx>
      <c:valAx>
        <c:axId val="50291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S-gen</a:t>
                </a:r>
                <a:r>
                  <a:rPr lang="en-US" baseline="0"/>
                  <a:t> (kJ/kgK)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9470464"/>
        <c:crosses val="autoZero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Efficiency</a:t>
            </a:r>
            <a:r>
              <a:rPr lang="en-US" baseline="0"/>
              <a:t> vs. Pressure Ratio</a:t>
            </a:r>
            <a:endParaRPr lang="en-US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Sheet1!$J$5:$J$34</c:f>
              <c:numCache>
                <c:formatCode>General</c:formatCode>
                <c:ptCount val="30"/>
                <c:pt idx="0">
                  <c:v>0</c:v>
                </c:pt>
                <c:pt idx="1">
                  <c:v>0.17966464399236201</c:v>
                </c:pt>
                <c:pt idx="2">
                  <c:v>0.26940004435676351</c:v>
                </c:pt>
                <c:pt idx="3">
                  <c:v>0.32704990368382192</c:v>
                </c:pt>
                <c:pt idx="4">
                  <c:v>0.36861496444108077</c:v>
                </c:pt>
                <c:pt idx="5">
                  <c:v>0.40066302528824116</c:v>
                </c:pt>
                <c:pt idx="6">
                  <c:v>0.42648680125535243</c:v>
                </c:pt>
                <c:pt idx="7">
                  <c:v>0.44795524316309387</c:v>
                </c:pt>
                <c:pt idx="8">
                  <c:v>0.46622370481410114</c:v>
                </c:pt>
                <c:pt idx="9">
                  <c:v>0.48205253207687893</c:v>
                </c:pt>
                <c:pt idx="10">
                  <c:v>0.49596669668367815</c:v>
                </c:pt>
                <c:pt idx="11">
                  <c:v>0.50834268948128858</c:v>
                </c:pt>
                <c:pt idx="12">
                  <c:v>0.51945897459475765</c:v>
                </c:pt>
                <c:pt idx="13">
                  <c:v>0.52952684593273058</c:v>
                </c:pt>
                <c:pt idx="14">
                  <c:v>0.53871012102685045</c:v>
                </c:pt>
                <c:pt idx="15">
                  <c:v>0.54713816786804637</c:v>
                </c:pt>
                <c:pt idx="16">
                  <c:v>0.55491478771796698</c:v>
                </c:pt>
                <c:pt idx="17">
                  <c:v>0.56212443286023761</c:v>
                </c:pt>
                <c:pt idx="18">
                  <c:v>0.56883665922706783</c:v>
                </c:pt>
                <c:pt idx="19">
                  <c:v>0.57510937950803176</c:v>
                </c:pt>
                <c:pt idx="20">
                  <c:v>0.58099128243634957</c:v>
                </c:pt>
                <c:pt idx="21">
                  <c:v>0.58652366068429951</c:v>
                </c:pt>
                <c:pt idx="22">
                  <c:v>0.59174181170230311</c:v>
                </c:pt>
                <c:pt idx="23">
                  <c:v>0.59667612514187485</c:v>
                </c:pt>
                <c:pt idx="24">
                  <c:v>0.6013529368722621</c:v>
                </c:pt>
                <c:pt idx="25">
                  <c:v>0.60579520684791499</c:v>
                </c:pt>
                <c:pt idx="26">
                  <c:v>0.61002306241377058</c:v>
                </c:pt>
                <c:pt idx="27">
                  <c:v>0.61405423766619049</c:v>
                </c:pt>
                <c:pt idx="28">
                  <c:v>0.61790443169389819</c:v>
                </c:pt>
                <c:pt idx="29">
                  <c:v>0.62158760290984083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16416"/>
        <c:axId val="50318336"/>
      </c:scatterChart>
      <c:valAx>
        <c:axId val="503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318336"/>
        <c:crosses val="autoZero"/>
        <c:crossBetween val="midCat"/>
      </c:valAx>
      <c:valAx>
        <c:axId val="50318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Efficiency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0316416"/>
        <c:crosses val="autoZero"/>
        <c:crossBetween val="midCat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Heat/Work vs. Pressure Ratio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Net Work</c:v>
          </c:tx>
          <c:marker>
            <c:symbol val="none"/>
          </c:marker>
          <c:xVal>
            <c:numRef>
              <c:f>Sheet1!$A$5:$A$34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Sheet1!$F$5:$F$34</c:f>
              <c:numCache>
                <c:formatCode>General</c:formatCode>
                <c:ptCount val="30"/>
                <c:pt idx="0">
                  <c:v>0</c:v>
                </c:pt>
                <c:pt idx="1">
                  <c:v>548.27575177470874</c:v>
                </c:pt>
                <c:pt idx="2">
                  <c:v>761.31167611151363</c:v>
                </c:pt>
                <c:pt idx="3">
                  <c:v>866.41687945495278</c:v>
                </c:pt>
                <c:pt idx="4">
                  <c:v>922.17030080026927</c:v>
                </c:pt>
                <c:pt idx="5">
                  <c:v>951.19225626949049</c:v>
                </c:pt>
                <c:pt idx="6">
                  <c:v>964.19673538636857</c:v>
                </c:pt>
                <c:pt idx="7">
                  <c:v>966.94192152271512</c:v>
                </c:pt>
                <c:pt idx="8">
                  <c:v>962.802378644177</c:v>
                </c:pt>
                <c:pt idx="9">
                  <c:v>953.8846701052862</c:v>
                </c:pt>
                <c:pt idx="10">
                  <c:v>941.56857167593989</c:v>
                </c:pt>
                <c:pt idx="11">
                  <c:v>926.79257798299602</c:v>
                </c:pt>
                <c:pt idx="12">
                  <c:v>910.21467780860371</c:v>
                </c:pt>
                <c:pt idx="13">
                  <c:v>892.30776139134286</c:v>
                </c:pt>
                <c:pt idx="14">
                  <c:v>873.41872674642048</c:v>
                </c:pt>
                <c:pt idx="15">
                  <c:v>853.80643888489226</c:v>
                </c:pt>
                <c:pt idx="16">
                  <c:v>833.66686425092382</c:v>
                </c:pt>
                <c:pt idx="17">
                  <c:v>813.15015608394924</c:v>
                </c:pt>
                <c:pt idx="18">
                  <c:v>792.37253620573142</c:v>
                </c:pt>
                <c:pt idx="19">
                  <c:v>771.42472478535183</c:v>
                </c:pt>
                <c:pt idx="20">
                  <c:v>750.37802741939117</c:v>
                </c:pt>
                <c:pt idx="21">
                  <c:v>729.2888000143347</c:v>
                </c:pt>
                <c:pt idx="22">
                  <c:v>708.20176999228011</c:v>
                </c:pt>
                <c:pt idx="23">
                  <c:v>687.15253806196301</c:v>
                </c:pt>
                <c:pt idx="24">
                  <c:v>666.16948425434259</c:v>
                </c:pt>
                <c:pt idx="25">
                  <c:v>645.27523509384218</c:v>
                </c:pt>
                <c:pt idx="26">
                  <c:v>624.48780355611405</c:v>
                </c:pt>
                <c:pt idx="27">
                  <c:v>603.82148236155126</c:v>
                </c:pt>
                <c:pt idx="28">
                  <c:v>583.28754944147158</c:v>
                </c:pt>
                <c:pt idx="29">
                  <c:v>562.89482904759461</c:v>
                </c:pt>
              </c:numCache>
            </c:numRef>
          </c:yVal>
          <c:smooth val="1"/>
        </c:ser>
        <c:ser>
          <c:idx val="1"/>
          <c:order val="1"/>
          <c:tx>
            <c:v>Net Heat</c:v>
          </c:tx>
          <c:marker>
            <c:symbol val="none"/>
          </c:marker>
          <c:xVal>
            <c:numRef>
              <c:f>Sheet1!$A$5:$A$34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Sheet1!$G$5:$G$34</c:f>
              <c:numCache>
                <c:formatCode>General</c:formatCode>
                <c:ptCount val="30"/>
                <c:pt idx="0">
                  <c:v>3381.8249999999994</c:v>
                </c:pt>
                <c:pt idx="1">
                  <c:v>3051.6619162867532</c:v>
                </c:pt>
                <c:pt idx="2">
                  <c:v>2825.952304236881</c:v>
                </c:pt>
                <c:pt idx="3">
                  <c:v>2649.1886091260494</c:v>
                </c:pt>
                <c:pt idx="4">
                  <c:v>2501.7169397843813</c:v>
                </c:pt>
                <c:pt idx="5">
                  <c:v>2374.0455101520606</c:v>
                </c:pt>
                <c:pt idx="6">
                  <c:v>2260.7891558385427</c:v>
                </c:pt>
                <c:pt idx="7">
                  <c:v>2158.568152244321</c:v>
                </c:pt>
                <c:pt idx="8">
                  <c:v>2065.1081631039724</c:v>
                </c:pt>
                <c:pt idx="9">
                  <c:v>1978.7981737085001</c:v>
                </c:pt>
                <c:pt idx="10">
                  <c:v>1898.4512024130149</c:v>
                </c:pt>
                <c:pt idx="11">
                  <c:v>1823.1649577348942</c:v>
                </c:pt>
                <c:pt idx="12">
                  <c:v>1752.2359268480902</c:v>
                </c:pt>
                <c:pt idx="13">
                  <c:v>1685.1039154012958</c:v>
                </c:pt>
                <c:pt idx="14">
                  <c:v>1621.3148642568153</c:v>
                </c:pt>
                <c:pt idx="15">
                  <c:v>1560.4951162734546</c:v>
                </c:pt>
                <c:pt idx="16">
                  <c:v>1502.3331197917746</c:v>
                </c:pt>
                <c:pt idx="17">
                  <c:v>1446.5661133895687</c:v>
                </c:pt>
                <c:pt idx="18">
                  <c:v>1392.9702373303489</c:v>
                </c:pt>
                <c:pt idx="19">
                  <c:v>1341.353057822244</c:v>
                </c:pt>
                <c:pt idx="20">
                  <c:v>1291.5478254212851</c:v>
                </c:pt>
                <c:pt idx="21">
                  <c:v>1243.4090027390728</c:v>
                </c:pt>
                <c:pt idx="22">
                  <c:v>1196.8087364909181</c:v>
                </c:pt>
                <c:pt idx="23">
                  <c:v>1151.6340425026642</c:v>
                </c:pt>
                <c:pt idx="24">
                  <c:v>1107.7845361813684</c:v>
                </c:pt>
                <c:pt idx="25">
                  <c:v>1065.1705853721594</c:v>
                </c:pt>
                <c:pt idx="26">
                  <c:v>1023.7117939199027</c:v>
                </c:pt>
                <c:pt idx="27">
                  <c:v>983.33574678430648</c:v>
                </c:pt>
                <c:pt idx="28">
                  <c:v>943.9769639497008</c:v>
                </c:pt>
                <c:pt idx="29">
                  <c:v>905.57602245043586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19936"/>
        <c:axId val="45721856"/>
      </c:scatterChart>
      <c:valAx>
        <c:axId val="4571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721856"/>
        <c:crosses val="autoZero"/>
        <c:crossBetween val="midCat"/>
      </c:valAx>
      <c:valAx>
        <c:axId val="45721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 (kW)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7199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BWR vs. Pressure Ratio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Sheet1!$A$6:$A$34</c:f>
              <c:numCache>
                <c:formatCode>General</c:formatCode>
                <c:ptCount val="29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</c:numCache>
            </c:numRef>
          </c:xVal>
          <c:yVal>
            <c:numRef>
              <c:f>Sheet1!$K$6:$K$34</c:f>
              <c:numCache>
                <c:formatCode>General</c:formatCode>
                <c:ptCount val="29"/>
                <c:pt idx="0">
                  <c:v>0.37585210304351763</c:v>
                </c:pt>
                <c:pt idx="1">
                  <c:v>0.42201586021856174</c:v>
                </c:pt>
                <c:pt idx="2">
                  <c:v>0.45816884557151549</c:v>
                </c:pt>
                <c:pt idx="3">
                  <c:v>0.48833081462484457</c:v>
                </c:pt>
                <c:pt idx="4">
                  <c:v>0.51444309589727388</c:v>
                </c:pt>
                <c:pt idx="5">
                  <c:v>0.53760710203585504</c:v>
                </c:pt>
                <c:pt idx="6">
                  <c:v>0.55851407868277914</c:v>
                </c:pt>
                <c:pt idx="7">
                  <c:v>0.57762918948853414</c:v>
                </c:pt>
                <c:pt idx="8">
                  <c:v>0.59528193079648006</c:v>
                </c:pt>
                <c:pt idx="9">
                  <c:v>0.61171507265051617</c:v>
                </c:pt>
                <c:pt idx="10">
                  <c:v>0.62711315820999947</c:v>
                </c:pt>
                <c:pt idx="11">
                  <c:v>0.64162007499029206</c:v>
                </c:pt>
                <c:pt idx="12">
                  <c:v>0.65535039797900607</c:v>
                </c:pt>
                <c:pt idx="13">
                  <c:v>0.66839699462465363</c:v>
                </c:pt>
                <c:pt idx="14">
                  <c:v>0.68083628797974061</c:v>
                </c:pt>
                <c:pt idx="15">
                  <c:v>0.69273199883587711</c:v>
                </c:pt>
                <c:pt idx="16">
                  <c:v>0.70413786905358755</c:v>
                </c:pt>
                <c:pt idx="17">
                  <c:v>0.71509968404015911</c:v>
                </c:pt>
                <c:pt idx="18">
                  <c:v>0.72565680174211278</c:v>
                </c:pt>
                <c:pt idx="19">
                  <c:v>0.73584332695795729</c:v>
                </c:pt>
                <c:pt idx="20">
                  <c:v>0.74568902604366205</c:v>
                </c:pt>
                <c:pt idx="21">
                  <c:v>0.75522004847480617</c:v>
                </c:pt>
                <c:pt idx="22">
                  <c:v>0.76445950258928097</c:v>
                </c:pt>
                <c:pt idx="23">
                  <c:v>0.77342791976778635</c:v>
                </c:pt>
                <c:pt idx="24">
                  <c:v>0.78214363222486549</c:v>
                </c:pt>
                <c:pt idx="25">
                  <c:v>0.79062308316180607</c:v>
                </c:pt>
                <c:pt idx="26">
                  <c:v>0.79888108342474551</c:v>
                </c:pt>
                <c:pt idx="27">
                  <c:v>0.80693102545858553</c:v>
                </c:pt>
                <c:pt idx="28">
                  <c:v>0.81478506287668828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43104"/>
        <c:axId val="45757568"/>
      </c:scatterChart>
      <c:valAx>
        <c:axId val="4574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 Ratio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757568"/>
        <c:crosses val="autoZero"/>
        <c:crossBetween val="midCat"/>
      </c:valAx>
      <c:valAx>
        <c:axId val="457575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BWR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45743104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5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674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zoomScaleNormal="100" workbookViewId="0">
      <selection activeCell="F37" sqref="F37"/>
    </sheetView>
  </sheetViews>
  <sheetFormatPr defaultRowHeight="15" x14ac:dyDescent="0.25"/>
  <cols>
    <col min="1" max="1" width="13.85546875" bestFit="1" customWidth="1"/>
    <col min="2" max="2" width="14.5703125" bestFit="1" customWidth="1"/>
    <col min="3" max="3" width="12.42578125" bestFit="1" customWidth="1"/>
    <col min="4" max="4" width="16.28515625" bestFit="1" customWidth="1"/>
    <col min="5" max="5" width="14" bestFit="1" customWidth="1"/>
    <col min="9" max="9" width="14" bestFit="1" customWidth="1"/>
    <col min="10" max="10" width="17.5703125" bestFit="1" customWidth="1"/>
  </cols>
  <sheetData>
    <row r="1" spans="1:11" x14ac:dyDescent="0.25">
      <c r="C1" s="1" t="s">
        <v>1</v>
      </c>
      <c r="D1" s="1" t="s">
        <v>2</v>
      </c>
      <c r="E1" s="1" t="s">
        <v>4</v>
      </c>
      <c r="F1" s="1" t="s">
        <v>5</v>
      </c>
      <c r="G1" s="1" t="s">
        <v>9</v>
      </c>
      <c r="H1" s="1" t="s">
        <v>15</v>
      </c>
      <c r="I1" s="1" t="s">
        <v>17</v>
      </c>
    </row>
    <row r="2" spans="1:11" x14ac:dyDescent="0.25">
      <c r="B2" s="1" t="s">
        <v>0</v>
      </c>
      <c r="C2" s="1">
        <v>973</v>
      </c>
      <c r="D2" s="1">
        <v>300</v>
      </c>
      <c r="E2" s="1">
        <v>5</v>
      </c>
      <c r="F2" s="1">
        <v>1.4</v>
      </c>
      <c r="G2" s="1">
        <v>1.0049999999999999</v>
      </c>
      <c r="H2" s="1">
        <v>300</v>
      </c>
      <c r="I2" s="1">
        <f>1-(D2/C2)</f>
        <v>0.69167523124357655</v>
      </c>
    </row>
    <row r="4" spans="1:11" x14ac:dyDescent="0.25">
      <c r="A4" s="1" t="s">
        <v>3</v>
      </c>
      <c r="B4" s="1" t="s">
        <v>6</v>
      </c>
      <c r="C4" s="1" t="s">
        <v>7</v>
      </c>
      <c r="D4" s="1" t="s">
        <v>8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16</v>
      </c>
      <c r="K4" s="1" t="s">
        <v>19</v>
      </c>
    </row>
    <row r="5" spans="1:11" x14ac:dyDescent="0.25">
      <c r="A5" s="1">
        <v>1</v>
      </c>
      <c r="B5" s="1">
        <f>$D$2*(A5)^(0.4/1.4)</f>
        <v>300</v>
      </c>
      <c r="C5" s="1">
        <f>$C$2*(1/A5)^(0.4/1.4)</f>
        <v>973</v>
      </c>
      <c r="D5" s="1">
        <f>$G$2*(B5-$D$2)</f>
        <v>0</v>
      </c>
      <c r="E5" s="1">
        <f>$G$2*($C$2-C5)</f>
        <v>0</v>
      </c>
      <c r="F5" s="1">
        <f>(E5-D5)*$E$2</f>
        <v>0</v>
      </c>
      <c r="G5" s="1">
        <f>F5+$E$2*($G$2*(C5-$D$2))</f>
        <v>3381.8249999999994</v>
      </c>
      <c r="H5" s="1">
        <f>$G$2*LN(C5/$D$2)</f>
        <v>1.1824846155674529</v>
      </c>
      <c r="I5" s="1">
        <f>$E$2*H5+G5/$H$2</f>
        <v>17.185173077837263</v>
      </c>
      <c r="J5" s="1">
        <f>F5/(5*$G$2*($C$2-B5))</f>
        <v>0</v>
      </c>
      <c r="K5" s="1">
        <v>0</v>
      </c>
    </row>
    <row r="6" spans="1:11" x14ac:dyDescent="0.25">
      <c r="A6" s="1">
        <v>2</v>
      </c>
      <c r="B6" s="1">
        <f t="shared" ref="B6:B34" si="0">$D$2*(A6)^(0.4/1.4)</f>
        <v>365.70409626134261</v>
      </c>
      <c r="C6" s="1">
        <f t="shared" ref="C6:C34" si="1">$C$2*(1/A6)^(0.4/1.4)</f>
        <v>798.18630139543177</v>
      </c>
      <c r="D6" s="1">
        <f t="shared" ref="D6:D34" si="2">$G$2*(B6-$D$2)</f>
        <v>66.032616742649324</v>
      </c>
      <c r="E6" s="1">
        <f t="shared" ref="E6:E34" si="3">$G$2*($C$2-C6)</f>
        <v>175.68776709759106</v>
      </c>
      <c r="F6" s="1">
        <f t="shared" ref="F6:F34" si="4">(E6-D6)*$E$2</f>
        <v>548.27575177470874</v>
      </c>
      <c r="G6" s="1">
        <f t="shared" ref="G6:G34" si="5">F6+$E$2*($G$2*(C6-$D$2))</f>
        <v>3051.6619162867532</v>
      </c>
      <c r="H6" s="1">
        <f t="shared" ref="H6:H34" si="6">$G$2*LN(C6/$D$2)</f>
        <v>0.9834523537209543</v>
      </c>
      <c r="I6" s="1">
        <f t="shared" ref="I6:I34" si="7">$E$2*H6+G6/$H$2</f>
        <v>15.089468156227284</v>
      </c>
      <c r="J6" s="1">
        <f t="shared" ref="J6:J34" si="8">F6/(5*$G$2*($C$2-B6))</f>
        <v>0.17966464399236201</v>
      </c>
      <c r="K6" s="1">
        <f>(B6-$D$2)/($C$2-C6)</f>
        <v>0.37585210304351763</v>
      </c>
    </row>
    <row r="7" spans="1:11" x14ac:dyDescent="0.25">
      <c r="A7" s="1">
        <v>3</v>
      </c>
      <c r="B7" s="1">
        <f t="shared" si="0"/>
        <v>410.62143199266052</v>
      </c>
      <c r="C7" s="1">
        <f t="shared" si="1"/>
        <v>710.87375684086908</v>
      </c>
      <c r="D7" s="1">
        <f t="shared" si="2"/>
        <v>111.17453915262381</v>
      </c>
      <c r="E7" s="1">
        <f t="shared" si="3"/>
        <v>263.43687437492656</v>
      </c>
      <c r="F7" s="1">
        <f t="shared" si="4"/>
        <v>761.31167611151363</v>
      </c>
      <c r="G7" s="1">
        <f t="shared" si="5"/>
        <v>2825.952304236881</v>
      </c>
      <c r="H7" s="1">
        <f t="shared" si="6"/>
        <v>0.86702594410703848</v>
      </c>
      <c r="I7" s="1">
        <f t="shared" si="7"/>
        <v>13.75497073465813</v>
      </c>
      <c r="J7" s="1">
        <f t="shared" si="8"/>
        <v>0.26940004435676351</v>
      </c>
      <c r="K7" s="1">
        <f t="shared" ref="K7:K25" si="9">(B7-$D$2)/($C$2-C7)</f>
        <v>0.42201586021856174</v>
      </c>
    </row>
    <row r="8" spans="1:11" x14ac:dyDescent="0.25">
      <c r="A8" s="1">
        <v>4</v>
      </c>
      <c r="B8" s="1">
        <f t="shared" si="0"/>
        <v>445.79828674108455</v>
      </c>
      <c r="C8" s="1">
        <f t="shared" si="1"/>
        <v>654.78044371564124</v>
      </c>
      <c r="D8" s="1">
        <f t="shared" si="2"/>
        <v>146.52727817478996</v>
      </c>
      <c r="E8" s="1">
        <f t="shared" si="3"/>
        <v>319.81065406578051</v>
      </c>
      <c r="F8" s="1">
        <f t="shared" si="4"/>
        <v>866.41687945495278</v>
      </c>
      <c r="G8" s="1">
        <f t="shared" si="5"/>
        <v>2649.1886091260494</v>
      </c>
      <c r="H8" s="1">
        <f t="shared" si="6"/>
        <v>0.78442009187445583</v>
      </c>
      <c r="I8" s="1">
        <f t="shared" si="7"/>
        <v>12.752729156459111</v>
      </c>
      <c r="J8" s="1">
        <f t="shared" si="8"/>
        <v>0.32704990368382192</v>
      </c>
      <c r="K8" s="1">
        <f t="shared" si="9"/>
        <v>0.45816884557151549</v>
      </c>
    </row>
    <row r="9" spans="1:11" x14ac:dyDescent="0.25">
      <c r="A9" s="1">
        <v>5</v>
      </c>
      <c r="B9" s="1">
        <f t="shared" si="0"/>
        <v>475.14588262997376</v>
      </c>
      <c r="C9" s="1">
        <f t="shared" si="1"/>
        <v>614.33763959882833</v>
      </c>
      <c r="D9" s="1">
        <f t="shared" si="2"/>
        <v>176.02161204312361</v>
      </c>
      <c r="E9" s="1">
        <f t="shared" si="3"/>
        <v>360.45567220317747</v>
      </c>
      <c r="F9" s="1">
        <f t="shared" si="4"/>
        <v>922.17030080026927</v>
      </c>
      <c r="G9" s="1">
        <f t="shared" si="5"/>
        <v>2501.7169397843813</v>
      </c>
      <c r="H9" s="1">
        <f t="shared" si="6"/>
        <v>0.72034601499708972</v>
      </c>
      <c r="I9" s="1">
        <f t="shared" si="7"/>
        <v>11.940786540933386</v>
      </c>
      <c r="J9" s="1">
        <f t="shared" si="8"/>
        <v>0.36861496444108077</v>
      </c>
      <c r="K9" s="1">
        <f t="shared" si="9"/>
        <v>0.48833081462484457</v>
      </c>
    </row>
    <row r="10" spans="1:11" x14ac:dyDescent="0.25">
      <c r="A10" s="1">
        <v>6</v>
      </c>
      <c r="B10" s="1">
        <f t="shared" si="0"/>
        <v>500.55313230804757</v>
      </c>
      <c r="C10" s="1">
        <f t="shared" si="1"/>
        <v>583.15487639454136</v>
      </c>
      <c r="D10" s="1">
        <f t="shared" si="2"/>
        <v>201.55589796958779</v>
      </c>
      <c r="E10" s="1">
        <f t="shared" si="3"/>
        <v>391.79434922348588</v>
      </c>
      <c r="F10" s="1">
        <f t="shared" si="4"/>
        <v>951.19225626949049</v>
      </c>
      <c r="G10" s="1">
        <f t="shared" si="5"/>
        <v>2374.0455101520606</v>
      </c>
      <c r="H10" s="1">
        <f t="shared" si="6"/>
        <v>0.66799368226054001</v>
      </c>
      <c r="I10" s="1">
        <f t="shared" si="7"/>
        <v>11.253453445142902</v>
      </c>
      <c r="J10" s="1">
        <f t="shared" si="8"/>
        <v>0.40066302528824116</v>
      </c>
      <c r="K10" s="1">
        <f t="shared" si="9"/>
        <v>0.51444309589727388</v>
      </c>
    </row>
    <row r="11" spans="1:11" x14ac:dyDescent="0.25">
      <c r="A11" s="1">
        <v>7</v>
      </c>
      <c r="B11" s="1">
        <f t="shared" si="0"/>
        <v>523.09171028088701</v>
      </c>
      <c r="C11" s="1">
        <f t="shared" si="1"/>
        <v>558.02834237854211</v>
      </c>
      <c r="D11" s="1">
        <f t="shared" si="2"/>
        <v>224.20716883229142</v>
      </c>
      <c r="E11" s="1">
        <f t="shared" si="3"/>
        <v>417.04651590956513</v>
      </c>
      <c r="F11" s="1">
        <f t="shared" si="4"/>
        <v>964.19673538636857</v>
      </c>
      <c r="G11" s="1">
        <f t="shared" si="5"/>
        <v>2260.7891558385427</v>
      </c>
      <c r="H11" s="1">
        <f t="shared" si="6"/>
        <v>0.62373041562442721</v>
      </c>
      <c r="I11" s="1">
        <f t="shared" si="7"/>
        <v>10.654615930917279</v>
      </c>
      <c r="J11" s="1">
        <f t="shared" si="8"/>
        <v>0.42648680125535243</v>
      </c>
      <c r="K11" s="1">
        <f t="shared" si="9"/>
        <v>0.53760710203585504</v>
      </c>
    </row>
    <row r="12" spans="1:11" x14ac:dyDescent="0.25">
      <c r="A12" s="1">
        <v>8</v>
      </c>
      <c r="B12" s="1">
        <f t="shared" si="0"/>
        <v>543.43419855834406</v>
      </c>
      <c r="C12" s="1">
        <f t="shared" si="1"/>
        <v>537.13954840230963</v>
      </c>
      <c r="D12" s="1">
        <f t="shared" si="2"/>
        <v>244.65136955113576</v>
      </c>
      <c r="E12" s="1">
        <f t="shared" si="3"/>
        <v>438.03975385567878</v>
      </c>
      <c r="F12" s="1">
        <f t="shared" si="4"/>
        <v>966.94192152271512</v>
      </c>
      <c r="G12" s="1">
        <f t="shared" si="5"/>
        <v>2158.568152244321</v>
      </c>
      <c r="H12" s="1">
        <f t="shared" si="6"/>
        <v>0.58538783002795713</v>
      </c>
      <c r="I12" s="1">
        <f t="shared" si="7"/>
        <v>10.122166324287523</v>
      </c>
      <c r="J12" s="1">
        <f t="shared" si="8"/>
        <v>0.44795524316309387</v>
      </c>
      <c r="K12" s="1">
        <f t="shared" si="9"/>
        <v>0.55851407868277914</v>
      </c>
    </row>
    <row r="13" spans="1:11" x14ac:dyDescent="0.25">
      <c r="A13" s="1">
        <v>9</v>
      </c>
      <c r="B13" s="1">
        <f t="shared" si="0"/>
        <v>562.0332013723438</v>
      </c>
      <c r="C13" s="1">
        <f t="shared" si="1"/>
        <v>519.36433521587969</v>
      </c>
      <c r="D13" s="1">
        <f t="shared" si="2"/>
        <v>263.34336737920546</v>
      </c>
      <c r="E13" s="1">
        <f t="shared" si="3"/>
        <v>455.90384310804086</v>
      </c>
      <c r="F13" s="1">
        <f t="shared" si="4"/>
        <v>962.802378644177</v>
      </c>
      <c r="G13" s="1">
        <f t="shared" si="5"/>
        <v>2065.1081631039724</v>
      </c>
      <c r="H13" s="1">
        <f t="shared" si="6"/>
        <v>0.55156727264662408</v>
      </c>
      <c r="I13" s="1">
        <f t="shared" si="7"/>
        <v>9.641530240246361</v>
      </c>
      <c r="J13" s="1">
        <f t="shared" si="8"/>
        <v>0.46622370481410114</v>
      </c>
      <c r="K13" s="1">
        <f t="shared" si="9"/>
        <v>0.57762918948853414</v>
      </c>
    </row>
    <row r="14" spans="1:11" x14ac:dyDescent="0.25">
      <c r="A14" s="1">
        <v>10</v>
      </c>
      <c r="B14" s="1">
        <f t="shared" si="0"/>
        <v>579.20931866497506</v>
      </c>
      <c r="C14" s="1">
        <f t="shared" si="1"/>
        <v>503.96288628919683</v>
      </c>
      <c r="D14" s="1">
        <f t="shared" si="2"/>
        <v>280.60536525829991</v>
      </c>
      <c r="E14" s="1">
        <f t="shared" si="3"/>
        <v>471.38229927935714</v>
      </c>
      <c r="F14" s="1">
        <f t="shared" si="4"/>
        <v>953.8846701052862</v>
      </c>
      <c r="G14" s="1">
        <f t="shared" si="5"/>
        <v>1978.7981737085001</v>
      </c>
      <c r="H14" s="1">
        <f t="shared" si="6"/>
        <v>0.52131375315059125</v>
      </c>
      <c r="I14" s="1">
        <f t="shared" si="7"/>
        <v>9.2025626781146244</v>
      </c>
      <c r="J14" s="1">
        <f t="shared" si="8"/>
        <v>0.48205253207687893</v>
      </c>
      <c r="K14" s="1">
        <f t="shared" si="9"/>
        <v>0.59528193079648006</v>
      </c>
    </row>
    <row r="15" spans="1:11" x14ac:dyDescent="0.25">
      <c r="A15" s="1">
        <v>11</v>
      </c>
      <c r="B15" s="1">
        <f t="shared" si="0"/>
        <v>595.19876568895222</v>
      </c>
      <c r="C15" s="1">
        <f t="shared" si="1"/>
        <v>490.4244041267811</v>
      </c>
      <c r="D15" s="1">
        <f t="shared" si="2"/>
        <v>296.67475951739698</v>
      </c>
      <c r="E15" s="1">
        <f t="shared" si="3"/>
        <v>484.98847385258495</v>
      </c>
      <c r="F15" s="1">
        <f t="shared" si="4"/>
        <v>941.56857167593989</v>
      </c>
      <c r="G15" s="1">
        <f t="shared" si="5"/>
        <v>1898.4512024130149</v>
      </c>
      <c r="H15" s="1">
        <f t="shared" si="6"/>
        <v>0.49394611580677777</v>
      </c>
      <c r="I15" s="1">
        <f t="shared" si="7"/>
        <v>8.7979012537439392</v>
      </c>
      <c r="J15" s="1">
        <f t="shared" si="8"/>
        <v>0.49596669668367815</v>
      </c>
      <c r="K15" s="1">
        <f t="shared" si="9"/>
        <v>0.61171507265051617</v>
      </c>
    </row>
    <row r="16" spans="1:11" x14ac:dyDescent="0.25">
      <c r="A16" s="1">
        <v>12</v>
      </c>
      <c r="B16" s="1">
        <f t="shared" si="0"/>
        <v>610.18110293832945</v>
      </c>
      <c r="C16" s="1">
        <f t="shared" si="1"/>
        <v>478.38256313470612</v>
      </c>
      <c r="D16" s="1">
        <f t="shared" si="2"/>
        <v>311.73200845302108</v>
      </c>
      <c r="E16" s="1">
        <f t="shared" si="3"/>
        <v>497.09052404962029</v>
      </c>
      <c r="F16" s="1">
        <f t="shared" si="4"/>
        <v>926.79257798299602</v>
      </c>
      <c r="G16" s="1">
        <f t="shared" si="5"/>
        <v>1823.1649577348942</v>
      </c>
      <c r="H16" s="1">
        <f t="shared" si="6"/>
        <v>0.46896142041404121</v>
      </c>
      <c r="I16" s="1">
        <f t="shared" si="7"/>
        <v>8.4220236278531857</v>
      </c>
      <c r="J16" s="1">
        <f t="shared" si="8"/>
        <v>0.50834268948128858</v>
      </c>
      <c r="K16" s="1">
        <f t="shared" si="9"/>
        <v>0.62711315820999947</v>
      </c>
    </row>
    <row r="17" spans="1:11" x14ac:dyDescent="0.25">
      <c r="A17" s="1">
        <v>13</v>
      </c>
      <c r="B17" s="1">
        <f t="shared" si="0"/>
        <v>624.29633296555414</v>
      </c>
      <c r="C17" s="1">
        <f t="shared" si="1"/>
        <v>467.56641771930083</v>
      </c>
      <c r="D17" s="1">
        <f t="shared" si="2"/>
        <v>325.91781463038188</v>
      </c>
      <c r="E17" s="1">
        <f t="shared" si="3"/>
        <v>507.96075019210264</v>
      </c>
      <c r="F17" s="1">
        <f t="shared" si="4"/>
        <v>910.21467780860371</v>
      </c>
      <c r="G17" s="1">
        <f t="shared" si="5"/>
        <v>1752.2359268480902</v>
      </c>
      <c r="H17" s="1">
        <f t="shared" si="6"/>
        <v>0.4459777286392117</v>
      </c>
      <c r="I17" s="1">
        <f t="shared" si="7"/>
        <v>8.0706750660230266</v>
      </c>
      <c r="J17" s="1">
        <f t="shared" si="8"/>
        <v>0.51945897459475765</v>
      </c>
      <c r="K17" s="1">
        <f t="shared" si="9"/>
        <v>0.64162007499029206</v>
      </c>
    </row>
    <row r="18" spans="1:11" x14ac:dyDescent="0.25">
      <c r="A18" s="1">
        <v>14</v>
      </c>
      <c r="B18" s="1">
        <f t="shared" si="0"/>
        <v>637.65593723357301</v>
      </c>
      <c r="C18" s="1">
        <f t="shared" si="1"/>
        <v>457.77037890745333</v>
      </c>
      <c r="D18" s="1">
        <f t="shared" si="2"/>
        <v>339.34421691974086</v>
      </c>
      <c r="E18" s="1">
        <f t="shared" si="3"/>
        <v>517.80576919800944</v>
      </c>
      <c r="F18" s="1">
        <f t="shared" si="4"/>
        <v>892.30776139134286</v>
      </c>
      <c r="G18" s="1">
        <f t="shared" si="5"/>
        <v>1685.1039154012958</v>
      </c>
      <c r="H18" s="1">
        <f t="shared" si="6"/>
        <v>0.42469815377792852</v>
      </c>
      <c r="I18" s="1">
        <f t="shared" si="7"/>
        <v>7.7405038202272944</v>
      </c>
      <c r="J18" s="1">
        <f t="shared" si="8"/>
        <v>0.52952684593273058</v>
      </c>
      <c r="K18" s="1">
        <f t="shared" si="9"/>
        <v>0.65535039797900607</v>
      </c>
    </row>
    <row r="19" spans="1:11" x14ac:dyDescent="0.25">
      <c r="A19" s="1">
        <v>15</v>
      </c>
      <c r="B19" s="1">
        <f t="shared" si="0"/>
        <v>650.35027576978803</v>
      </c>
      <c r="C19" s="1">
        <f t="shared" si="1"/>
        <v>448.83505224087457</v>
      </c>
      <c r="D19" s="1">
        <f t="shared" si="2"/>
        <v>352.10202714863692</v>
      </c>
      <c r="E19" s="1">
        <f t="shared" si="3"/>
        <v>526.78577249792102</v>
      </c>
      <c r="F19" s="1">
        <f t="shared" si="4"/>
        <v>873.41872674642048</v>
      </c>
      <c r="G19" s="1">
        <f t="shared" si="5"/>
        <v>1621.3148642568153</v>
      </c>
      <c r="H19" s="1">
        <f t="shared" si="6"/>
        <v>0.40488734353667549</v>
      </c>
      <c r="I19" s="1">
        <f t="shared" si="7"/>
        <v>7.4288195985394285</v>
      </c>
      <c r="J19" s="1">
        <f t="shared" si="8"/>
        <v>0.53871012102685045</v>
      </c>
      <c r="K19" s="1">
        <f t="shared" si="9"/>
        <v>0.66839699462465363</v>
      </c>
    </row>
    <row r="20" spans="1:11" x14ac:dyDescent="0.25">
      <c r="A20" s="1">
        <v>16</v>
      </c>
      <c r="B20" s="1">
        <f t="shared" si="0"/>
        <v>662.45370820428752</v>
      </c>
      <c r="C20" s="1">
        <f t="shared" si="1"/>
        <v>440.63456266439056</v>
      </c>
      <c r="D20" s="1">
        <f t="shared" si="2"/>
        <v>364.26597674530893</v>
      </c>
      <c r="E20" s="1">
        <f t="shared" si="3"/>
        <v>535.0272645222874</v>
      </c>
      <c r="F20" s="1">
        <f t="shared" si="4"/>
        <v>853.80643888489226</v>
      </c>
      <c r="G20" s="1">
        <f t="shared" si="5"/>
        <v>1560.4951162734546</v>
      </c>
      <c r="H20" s="1">
        <f t="shared" si="6"/>
        <v>0.38635556818145855</v>
      </c>
      <c r="I20" s="1">
        <f t="shared" si="7"/>
        <v>7.1334282284854744</v>
      </c>
      <c r="J20" s="1">
        <f t="shared" si="8"/>
        <v>0.54713816786804637</v>
      </c>
      <c r="K20" s="1">
        <f t="shared" si="9"/>
        <v>0.68083628797974061</v>
      </c>
    </row>
    <row r="21" spans="1:11" x14ac:dyDescent="0.25">
      <c r="A21" s="1">
        <v>17</v>
      </c>
      <c r="B21" s="1">
        <f t="shared" si="0"/>
        <v>674.02823486730847</v>
      </c>
      <c r="C21" s="1">
        <f t="shared" si="1"/>
        <v>433.0679115504181</v>
      </c>
      <c r="D21" s="1">
        <f t="shared" si="2"/>
        <v>375.89837604164495</v>
      </c>
      <c r="E21" s="1">
        <f t="shared" si="3"/>
        <v>542.63174889182972</v>
      </c>
      <c r="F21" s="1">
        <f t="shared" si="4"/>
        <v>833.66686425092382</v>
      </c>
      <c r="G21" s="1">
        <f t="shared" si="5"/>
        <v>1502.3331197917746</v>
      </c>
      <c r="H21" s="1">
        <f t="shared" si="6"/>
        <v>0.3689476410598822</v>
      </c>
      <c r="I21" s="1">
        <f t="shared" si="7"/>
        <v>6.8525152712719928</v>
      </c>
      <c r="J21" s="1">
        <f t="shared" si="8"/>
        <v>0.55491478771796698</v>
      </c>
      <c r="K21" s="1">
        <f t="shared" si="9"/>
        <v>0.69273199883587711</v>
      </c>
    </row>
    <row r="22" spans="1:11" x14ac:dyDescent="0.25">
      <c r="A22" s="1">
        <v>18</v>
      </c>
      <c r="B22" s="1">
        <f t="shared" si="0"/>
        <v>685.1261465891406</v>
      </c>
      <c r="C22" s="1">
        <f t="shared" si="1"/>
        <v>426.05292682698894</v>
      </c>
      <c r="D22" s="1">
        <f t="shared" si="2"/>
        <v>387.05177732208625</v>
      </c>
      <c r="E22" s="1">
        <f t="shared" si="3"/>
        <v>549.68180853887611</v>
      </c>
      <c r="F22" s="1">
        <f t="shared" si="4"/>
        <v>813.15015608394924</v>
      </c>
      <c r="G22" s="1">
        <f t="shared" si="5"/>
        <v>1446.5661133895687</v>
      </c>
      <c r="H22" s="1">
        <f t="shared" si="6"/>
        <v>0.35253501080012561</v>
      </c>
      <c r="I22" s="1">
        <f t="shared" si="7"/>
        <v>6.5845620986325244</v>
      </c>
      <c r="J22" s="1">
        <f t="shared" si="8"/>
        <v>0.56212443286023761</v>
      </c>
      <c r="K22" s="1">
        <f t="shared" si="9"/>
        <v>0.70413786905358755</v>
      </c>
    </row>
    <row r="23" spans="1:11" x14ac:dyDescent="0.25">
      <c r="A23" s="1">
        <v>19</v>
      </c>
      <c r="B23" s="1">
        <f t="shared" si="0"/>
        <v>695.79199257107484</v>
      </c>
      <c r="C23" s="1">
        <f t="shared" si="1"/>
        <v>419.52193057206318</v>
      </c>
      <c r="D23" s="1">
        <f t="shared" si="2"/>
        <v>397.7709525339302</v>
      </c>
      <c r="E23" s="1">
        <f t="shared" si="3"/>
        <v>556.24545977507648</v>
      </c>
      <c r="F23" s="1">
        <f t="shared" si="4"/>
        <v>792.37253620573142</v>
      </c>
      <c r="G23" s="1">
        <f t="shared" si="5"/>
        <v>1392.9702373303489</v>
      </c>
      <c r="H23" s="1">
        <f t="shared" si="6"/>
        <v>0.33700999440680357</v>
      </c>
      <c r="I23" s="1">
        <f t="shared" si="7"/>
        <v>6.3282840964685141</v>
      </c>
      <c r="J23" s="1">
        <f t="shared" si="8"/>
        <v>0.56883665922706783</v>
      </c>
      <c r="K23" s="1">
        <f t="shared" si="9"/>
        <v>0.71509968404015911</v>
      </c>
    </row>
    <row r="24" spans="1:11" x14ac:dyDescent="0.25">
      <c r="A24" s="1">
        <v>20</v>
      </c>
      <c r="B24" s="1">
        <f t="shared" si="0"/>
        <v>706.06406809507575</v>
      </c>
      <c r="C24" s="1">
        <f t="shared" si="1"/>
        <v>413.41857373868504</v>
      </c>
      <c r="D24" s="1">
        <f t="shared" si="2"/>
        <v>408.09438843555108</v>
      </c>
      <c r="E24" s="1">
        <f t="shared" si="3"/>
        <v>562.37933339262145</v>
      </c>
      <c r="F24" s="1">
        <f t="shared" si="4"/>
        <v>771.42472478535183</v>
      </c>
      <c r="G24" s="1">
        <f t="shared" si="5"/>
        <v>1341.353057822244</v>
      </c>
      <c r="H24" s="1">
        <f t="shared" si="6"/>
        <v>0.32228149130409273</v>
      </c>
      <c r="I24" s="1">
        <f t="shared" si="7"/>
        <v>6.082584315927944</v>
      </c>
      <c r="J24" s="1">
        <f t="shared" si="8"/>
        <v>0.57510937950803176</v>
      </c>
      <c r="K24" s="1">
        <f t="shared" si="9"/>
        <v>0.72565680174211278</v>
      </c>
    </row>
    <row r="25" spans="1:11" x14ac:dyDescent="0.25">
      <c r="A25" s="1">
        <v>21</v>
      </c>
      <c r="B25" s="1">
        <f t="shared" si="0"/>
        <v>715.9755571300924</v>
      </c>
      <c r="C25" s="1">
        <f t="shared" si="1"/>
        <v>407.69548218943163</v>
      </c>
      <c r="D25" s="1">
        <f t="shared" si="2"/>
        <v>418.05543491574281</v>
      </c>
      <c r="E25" s="1">
        <f t="shared" si="3"/>
        <v>568.13104039962104</v>
      </c>
      <c r="F25" s="1">
        <f t="shared" si="4"/>
        <v>750.37802741939117</v>
      </c>
      <c r="G25" s="1">
        <f t="shared" si="5"/>
        <v>1291.5478254212851</v>
      </c>
      <c r="H25" s="1">
        <f t="shared" si="6"/>
        <v>0.30827174416401282</v>
      </c>
      <c r="I25" s="1">
        <f t="shared" si="7"/>
        <v>5.8465181388910139</v>
      </c>
      <c r="J25" s="1">
        <f t="shared" si="8"/>
        <v>0.58099128243634957</v>
      </c>
      <c r="K25" s="1">
        <f t="shared" si="9"/>
        <v>0.73584332695795729</v>
      </c>
    </row>
    <row r="26" spans="1:11" x14ac:dyDescent="0.25">
      <c r="A26" s="1">
        <v>22</v>
      </c>
      <c r="B26" s="1">
        <f t="shared" si="0"/>
        <v>725.55542234048312</v>
      </c>
      <c r="C26" s="1">
        <f t="shared" si="1"/>
        <v>402.31247815417674</v>
      </c>
      <c r="D26" s="1">
        <f t="shared" si="2"/>
        <v>427.68319945218548</v>
      </c>
      <c r="E26" s="1">
        <f t="shared" si="3"/>
        <v>573.54095945505242</v>
      </c>
      <c r="F26" s="1">
        <f t="shared" si="4"/>
        <v>729.2888000143347</v>
      </c>
      <c r="G26" s="1">
        <f t="shared" si="5"/>
        <v>1243.4090027390728</v>
      </c>
      <c r="H26" s="1">
        <f t="shared" si="6"/>
        <v>0.29491385396027942</v>
      </c>
      <c r="I26" s="1">
        <f t="shared" si="7"/>
        <v>5.6192659455983058</v>
      </c>
      <c r="J26" s="1">
        <f t="shared" si="8"/>
        <v>0.58652366068429951</v>
      </c>
      <c r="K26" s="1">
        <f>(B26-$D$2)/($C$2-C26)</f>
        <v>0.74568902604366205</v>
      </c>
    </row>
    <row r="27" spans="1:11" x14ac:dyDescent="0.25">
      <c r="A27" s="1">
        <v>23</v>
      </c>
      <c r="B27" s="1">
        <f t="shared" si="0"/>
        <v>734.82910716598644</v>
      </c>
      <c r="C27" s="1">
        <f t="shared" si="1"/>
        <v>397.23521721365933</v>
      </c>
      <c r="D27" s="1">
        <f t="shared" si="2"/>
        <v>437.00325270181634</v>
      </c>
      <c r="E27" s="1">
        <f t="shared" si="3"/>
        <v>578.64360670027236</v>
      </c>
      <c r="F27" s="1">
        <f t="shared" si="4"/>
        <v>708.20176999228011</v>
      </c>
      <c r="G27" s="1">
        <f t="shared" si="5"/>
        <v>1196.8087364909181</v>
      </c>
      <c r="H27" s="1">
        <f t="shared" si="6"/>
        <v>0.282149847850654</v>
      </c>
      <c r="I27" s="1">
        <f t="shared" si="7"/>
        <v>5.4001116942229972</v>
      </c>
      <c r="J27" s="1">
        <f t="shared" si="8"/>
        <v>0.59174181170230311</v>
      </c>
      <c r="K27" s="1">
        <f>(B27-$D$2)/($C$2-C27)</f>
        <v>0.75522004847480617</v>
      </c>
    </row>
    <row r="28" spans="1:11" x14ac:dyDescent="0.25">
      <c r="A28" s="1">
        <v>24</v>
      </c>
      <c r="B28" s="1">
        <f t="shared" si="0"/>
        <v>743.81909601937025</v>
      </c>
      <c r="C28" s="1">
        <f t="shared" si="1"/>
        <v>392.43413023695547</v>
      </c>
      <c r="D28" s="1">
        <f t="shared" si="2"/>
        <v>446.03819149946708</v>
      </c>
      <c r="E28" s="1">
        <f t="shared" si="3"/>
        <v>583.46869911185968</v>
      </c>
      <c r="F28" s="1">
        <f t="shared" si="4"/>
        <v>687.15253806196301</v>
      </c>
      <c r="G28" s="1">
        <f t="shared" si="5"/>
        <v>1151.6340425026642</v>
      </c>
      <c r="H28" s="1">
        <f t="shared" si="6"/>
        <v>0.26992915856754274</v>
      </c>
      <c r="I28" s="1">
        <f t="shared" si="7"/>
        <v>5.1884259345132611</v>
      </c>
      <c r="J28" s="1">
        <f t="shared" si="8"/>
        <v>0.59667612514187485</v>
      </c>
      <c r="K28" s="1">
        <f t="shared" ref="K28:K34" si="10">(B28-$D$2)/($C$2-C28)</f>
        <v>0.76445950258928097</v>
      </c>
    </row>
    <row r="29" spans="1:11" x14ac:dyDescent="0.25">
      <c r="A29" s="1">
        <v>25</v>
      </c>
      <c r="B29" s="1">
        <f t="shared" si="0"/>
        <v>752.54536593405601</v>
      </c>
      <c r="C29" s="1">
        <f t="shared" si="1"/>
        <v>387.88359242328869</v>
      </c>
      <c r="D29" s="1">
        <f t="shared" si="2"/>
        <v>454.80809276372622</v>
      </c>
      <c r="E29" s="1">
        <f t="shared" si="3"/>
        <v>588.04198961459474</v>
      </c>
      <c r="F29" s="1">
        <f t="shared" si="4"/>
        <v>666.16948425434259</v>
      </c>
      <c r="G29" s="1">
        <f t="shared" si="5"/>
        <v>1107.7845361813684</v>
      </c>
      <c r="H29" s="1">
        <f t="shared" si="6"/>
        <v>0.25820741442672662</v>
      </c>
      <c r="I29" s="1">
        <f t="shared" si="7"/>
        <v>4.9836521927381945</v>
      </c>
      <c r="J29" s="1">
        <f t="shared" si="8"/>
        <v>0.6013529368722621</v>
      </c>
      <c r="K29" s="1">
        <f t="shared" si="10"/>
        <v>0.77342791976778635</v>
      </c>
    </row>
    <row r="30" spans="1:11" x14ac:dyDescent="0.25">
      <c r="A30" s="1">
        <v>26</v>
      </c>
      <c r="B30" s="1">
        <f t="shared" si="0"/>
        <v>761.02575415479407</v>
      </c>
      <c r="C30" s="1">
        <f t="shared" si="1"/>
        <v>383.56126373697856</v>
      </c>
      <c r="D30" s="1">
        <f t="shared" si="2"/>
        <v>463.33088292556801</v>
      </c>
      <c r="E30" s="1">
        <f t="shared" si="3"/>
        <v>592.38592994433645</v>
      </c>
      <c r="F30" s="1">
        <f t="shared" si="4"/>
        <v>645.27523509384218</v>
      </c>
      <c r="G30" s="1">
        <f t="shared" si="5"/>
        <v>1065.1705853721594</v>
      </c>
      <c r="H30" s="1">
        <f t="shared" si="6"/>
        <v>0.24694546679271309</v>
      </c>
      <c r="I30" s="1">
        <f t="shared" si="7"/>
        <v>4.7852959518707632</v>
      </c>
      <c r="J30" s="1">
        <f t="shared" si="8"/>
        <v>0.60579520684791499</v>
      </c>
      <c r="K30" s="1">
        <f t="shared" si="10"/>
        <v>0.78214363222486549</v>
      </c>
    </row>
    <row r="31" spans="1:11" x14ac:dyDescent="0.25">
      <c r="A31" s="1">
        <v>27</v>
      </c>
      <c r="B31" s="1">
        <f t="shared" si="0"/>
        <v>769.2762599164372</v>
      </c>
      <c r="C31" s="1">
        <f t="shared" si="1"/>
        <v>379.44756027140073</v>
      </c>
      <c r="D31" s="1">
        <f t="shared" si="2"/>
        <v>471.62264121601936</v>
      </c>
      <c r="E31" s="1">
        <f t="shared" si="3"/>
        <v>596.52020192724217</v>
      </c>
      <c r="F31" s="1">
        <f t="shared" si="4"/>
        <v>624.48780355611405</v>
      </c>
      <c r="G31" s="1">
        <f t="shared" si="5"/>
        <v>1023.7117939199027</v>
      </c>
      <c r="H31" s="1">
        <f t="shared" si="6"/>
        <v>0.23610860118620991</v>
      </c>
      <c r="I31" s="1">
        <f t="shared" si="7"/>
        <v>4.5929156523307251</v>
      </c>
      <c r="J31" s="1">
        <f t="shared" si="8"/>
        <v>0.61002306241377058</v>
      </c>
      <c r="K31" s="1">
        <f t="shared" si="10"/>
        <v>0.79062308316180607</v>
      </c>
    </row>
    <row r="32" spans="1:11" x14ac:dyDescent="0.25">
      <c r="A32" s="1">
        <v>28</v>
      </c>
      <c r="B32" s="1">
        <f t="shared" si="0"/>
        <v>777.31129417227737</v>
      </c>
      <c r="C32" s="1">
        <f t="shared" si="1"/>
        <v>375.52522675079706</v>
      </c>
      <c r="D32" s="1">
        <f t="shared" si="2"/>
        <v>479.69785064313868</v>
      </c>
      <c r="E32" s="1">
        <f t="shared" si="3"/>
        <v>600.46214711544894</v>
      </c>
      <c r="F32" s="1">
        <f t="shared" si="4"/>
        <v>603.82148236155126</v>
      </c>
      <c r="G32" s="1">
        <f t="shared" si="5"/>
        <v>983.33574678430648</v>
      </c>
      <c r="H32" s="1">
        <f t="shared" si="6"/>
        <v>0.22566589193142994</v>
      </c>
      <c r="I32" s="1">
        <f t="shared" si="7"/>
        <v>4.4061152822715046</v>
      </c>
      <c r="J32" s="1">
        <f t="shared" si="8"/>
        <v>0.61405423766619049</v>
      </c>
      <c r="K32" s="1">
        <f t="shared" si="10"/>
        <v>0.79888108342474551</v>
      </c>
    </row>
    <row r="33" spans="1:11" x14ac:dyDescent="0.25">
      <c r="A33" s="1">
        <v>29</v>
      </c>
      <c r="B33" s="1">
        <f t="shared" si="0"/>
        <v>785.14388777120371</v>
      </c>
      <c r="C33" s="1">
        <f t="shared" si="1"/>
        <v>371.77898796183666</v>
      </c>
      <c r="D33" s="1">
        <f t="shared" si="2"/>
        <v>487.5696072100597</v>
      </c>
      <c r="E33" s="1">
        <f t="shared" si="3"/>
        <v>604.22711709835403</v>
      </c>
      <c r="F33" s="1">
        <f t="shared" si="4"/>
        <v>583.28754944147158</v>
      </c>
      <c r="G33" s="1">
        <f t="shared" si="5"/>
        <v>943.9769639497008</v>
      </c>
      <c r="H33" s="1">
        <f t="shared" si="6"/>
        <v>0.21558967009990815</v>
      </c>
      <c r="I33" s="1">
        <f t="shared" si="7"/>
        <v>4.224538230331877</v>
      </c>
      <c r="J33" s="1">
        <f t="shared" si="8"/>
        <v>0.61790443169389819</v>
      </c>
      <c r="K33" s="1">
        <f t="shared" si="10"/>
        <v>0.80693102545858553</v>
      </c>
    </row>
    <row r="34" spans="1:11" x14ac:dyDescent="0.25">
      <c r="A34" s="1">
        <v>30</v>
      </c>
      <c r="B34" s="1">
        <f t="shared" si="0"/>
        <v>792.78586617901772</v>
      </c>
      <c r="C34" s="1">
        <f t="shared" si="1"/>
        <v>368.19526236872463</v>
      </c>
      <c r="D34" s="1">
        <f t="shared" si="2"/>
        <v>495.24979550991276</v>
      </c>
      <c r="E34" s="1">
        <f t="shared" si="3"/>
        <v>607.82876131943169</v>
      </c>
      <c r="F34" s="1">
        <f t="shared" si="4"/>
        <v>562.89482904759461</v>
      </c>
      <c r="G34" s="1">
        <f t="shared" si="5"/>
        <v>905.57602245043586</v>
      </c>
      <c r="H34" s="1">
        <f t="shared" si="6"/>
        <v>0.20585508169017686</v>
      </c>
      <c r="I34" s="1">
        <f t="shared" si="7"/>
        <v>4.0478621499523371</v>
      </c>
      <c r="J34" s="1">
        <f t="shared" si="8"/>
        <v>0.62158760290984083</v>
      </c>
      <c r="K34" s="1">
        <f t="shared" si="10"/>
        <v>0.81478506287668828</v>
      </c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H5" sqref="H5:H39"/>
    </sheetView>
  </sheetViews>
  <sheetFormatPr defaultRowHeight="15" x14ac:dyDescent="0.25"/>
  <cols>
    <col min="3" max="3" width="14.5703125" bestFit="1" customWidth="1"/>
    <col min="4" max="4" width="12.42578125" bestFit="1" customWidth="1"/>
    <col min="5" max="5" width="16.28515625" bestFit="1" customWidth="1"/>
    <col min="10" max="10" width="14" bestFit="1" customWidth="1"/>
    <col min="11" max="11" width="17.5703125" bestFit="1" customWidth="1"/>
  </cols>
  <sheetData>
    <row r="1" spans="1:11" x14ac:dyDescent="0.25">
      <c r="D1" t="s">
        <v>1</v>
      </c>
      <c r="E1" t="s">
        <v>2</v>
      </c>
      <c r="F1" t="s">
        <v>4</v>
      </c>
      <c r="G1" t="s">
        <v>5</v>
      </c>
      <c r="H1" t="s">
        <v>9</v>
      </c>
      <c r="I1" t="s">
        <v>15</v>
      </c>
      <c r="J1" t="s">
        <v>17</v>
      </c>
    </row>
    <row r="2" spans="1:11" x14ac:dyDescent="0.25">
      <c r="C2" t="s">
        <v>0</v>
      </c>
      <c r="D2">
        <v>973</v>
      </c>
      <c r="E2">
        <v>300</v>
      </c>
      <c r="F2">
        <v>10</v>
      </c>
      <c r="G2">
        <v>1.4</v>
      </c>
      <c r="H2">
        <v>1.0049999999999999</v>
      </c>
      <c r="I2">
        <v>300</v>
      </c>
      <c r="J2">
        <f>1-(E2/D2)</f>
        <v>0.69167523124357655</v>
      </c>
    </row>
    <row r="4" spans="1:11" x14ac:dyDescent="0.25">
      <c r="A4" t="s">
        <v>18</v>
      </c>
      <c r="B4" t="s">
        <v>3</v>
      </c>
      <c r="C4" t="s">
        <v>6</v>
      </c>
      <c r="D4" t="s">
        <v>7</v>
      </c>
      <c r="E4" t="s">
        <v>8</v>
      </c>
      <c r="F4" t="s">
        <v>10</v>
      </c>
      <c r="G4" t="s">
        <v>11</v>
      </c>
      <c r="H4" t="s">
        <v>12</v>
      </c>
      <c r="I4" t="s">
        <v>13</v>
      </c>
      <c r="J4" t="s">
        <v>14</v>
      </c>
      <c r="K4" t="s">
        <v>16</v>
      </c>
    </row>
    <row r="5" spans="1:11" x14ac:dyDescent="0.25">
      <c r="A5">
        <v>1</v>
      </c>
      <c r="B5">
        <v>18</v>
      </c>
      <c r="C5">
        <f>$E$2*(B5)^(0.4/1.4)</f>
        <v>685.1261465891406</v>
      </c>
      <c r="D5">
        <f>$D$2*(1/B5)^(0.4/1.4)</f>
        <v>426.05292682698894</v>
      </c>
      <c r="E5">
        <f>$H$2*(C5-$E$2)</f>
        <v>387.05177732208625</v>
      </c>
      <c r="F5">
        <f>$H$2*($D$2-D5)</f>
        <v>549.68180853887611</v>
      </c>
      <c r="G5">
        <f>(F5-E5)*A5</f>
        <v>162.63003121678986</v>
      </c>
      <c r="H5">
        <f>G5+A5*($H$2*(D5-$E$2))</f>
        <v>289.3132226779137</v>
      </c>
      <c r="I5">
        <f>$H$2*LN(D5/$E$2)</f>
        <v>0.35253501080012561</v>
      </c>
      <c r="J5">
        <f>A5*I5+H5/$I$2</f>
        <v>1.3169124197265045</v>
      </c>
      <c r="K5">
        <f>G5/(A5*$H$2*($D$2-C5))</f>
        <v>0.56212443286023772</v>
      </c>
    </row>
    <row r="6" spans="1:11" x14ac:dyDescent="0.25">
      <c r="A6">
        <v>2</v>
      </c>
      <c r="B6">
        <v>18</v>
      </c>
      <c r="C6">
        <f>$E$2*(B6)^(0.4/1.4)</f>
        <v>685.1261465891406</v>
      </c>
      <c r="D6">
        <f>$D$2*(1/B6)^(0.4/1.4)</f>
        <v>426.05292682698894</v>
      </c>
      <c r="E6">
        <f>$H$2*(C6-$E$2)</f>
        <v>387.05177732208625</v>
      </c>
      <c r="F6">
        <f>$H$2*($D$2-D6)</f>
        <v>549.68180853887611</v>
      </c>
      <c r="G6">
        <f>(F6-E6)*A6</f>
        <v>325.26006243357972</v>
      </c>
      <c r="H6">
        <f t="shared" ref="H6:H39" si="0">G6+A6*($H$2*(D6-$E$2))</f>
        <v>578.6264453558274</v>
      </c>
      <c r="I6">
        <f>$H$2*LN(D6/$E$2)</f>
        <v>0.35253501080012561</v>
      </c>
      <c r="J6">
        <f>A6*I6+H6/$I$2</f>
        <v>2.633824839453009</v>
      </c>
      <c r="K6">
        <f>G6/(A6*$H$2*($D$2-C6))</f>
        <v>0.56212443286023772</v>
      </c>
    </row>
    <row r="7" spans="1:11" x14ac:dyDescent="0.25">
      <c r="A7">
        <v>3</v>
      </c>
      <c r="B7">
        <v>18</v>
      </c>
      <c r="C7">
        <f t="shared" ref="C7:C39" si="1">$E$2*(B7)^(0.4/1.4)</f>
        <v>685.1261465891406</v>
      </c>
      <c r="D7">
        <f t="shared" ref="D7:D39" si="2">$D$2*(1/B7)^(0.4/1.4)</f>
        <v>426.05292682698894</v>
      </c>
      <c r="E7">
        <f t="shared" ref="E7:E39" si="3">$H$2*(C7-$E$2)</f>
        <v>387.05177732208625</v>
      </c>
      <c r="F7">
        <f t="shared" ref="F7:F39" si="4">$H$2*($D$2-D7)</f>
        <v>549.68180853887611</v>
      </c>
      <c r="G7">
        <f t="shared" ref="G7:G39" si="5">(F7-E7)*A7</f>
        <v>487.89009365036958</v>
      </c>
      <c r="H7">
        <f t="shared" si="0"/>
        <v>867.9396680337411</v>
      </c>
      <c r="I7">
        <f t="shared" ref="I7:I39" si="6">$H$2*LN(D7/$E$2)</f>
        <v>0.35253501080012561</v>
      </c>
      <c r="J7">
        <f t="shared" ref="J7:J39" si="7">A7*I7+H7/$I$2</f>
        <v>3.9507372591795136</v>
      </c>
      <c r="K7">
        <f t="shared" ref="K7:K39" si="8">G7/(A7*$H$2*($D$2-C7))</f>
        <v>0.56212443286023761</v>
      </c>
    </row>
    <row r="8" spans="1:11" x14ac:dyDescent="0.25">
      <c r="A8">
        <v>4</v>
      </c>
      <c r="B8">
        <v>18</v>
      </c>
      <c r="C8">
        <f t="shared" si="1"/>
        <v>685.1261465891406</v>
      </c>
      <c r="D8">
        <f t="shared" si="2"/>
        <v>426.05292682698894</v>
      </c>
      <c r="E8">
        <f t="shared" si="3"/>
        <v>387.05177732208625</v>
      </c>
      <c r="F8">
        <f t="shared" si="4"/>
        <v>549.68180853887611</v>
      </c>
      <c r="G8">
        <f t="shared" si="5"/>
        <v>650.52012486715944</v>
      </c>
      <c r="H8">
        <f t="shared" si="0"/>
        <v>1157.2528907116548</v>
      </c>
      <c r="I8">
        <f t="shared" si="6"/>
        <v>0.35253501080012561</v>
      </c>
      <c r="J8">
        <f t="shared" si="7"/>
        <v>5.2676496789060181</v>
      </c>
      <c r="K8">
        <f t="shared" si="8"/>
        <v>0.56212443286023772</v>
      </c>
    </row>
    <row r="9" spans="1:11" x14ac:dyDescent="0.25">
      <c r="A9">
        <v>5</v>
      </c>
      <c r="B9">
        <v>18</v>
      </c>
      <c r="C9">
        <f t="shared" si="1"/>
        <v>685.1261465891406</v>
      </c>
      <c r="D9">
        <f t="shared" si="2"/>
        <v>426.05292682698894</v>
      </c>
      <c r="E9">
        <f t="shared" si="3"/>
        <v>387.05177732208625</v>
      </c>
      <c r="F9">
        <f t="shared" si="4"/>
        <v>549.68180853887611</v>
      </c>
      <c r="G9">
        <f t="shared" si="5"/>
        <v>813.15015608394924</v>
      </c>
      <c r="H9">
        <f t="shared" si="0"/>
        <v>1446.5661133895687</v>
      </c>
      <c r="I9">
        <f t="shared" si="6"/>
        <v>0.35253501080012561</v>
      </c>
      <c r="J9">
        <f t="shared" si="7"/>
        <v>6.5845620986325244</v>
      </c>
      <c r="K9">
        <f t="shared" si="8"/>
        <v>0.56212443286023761</v>
      </c>
    </row>
    <row r="10" spans="1:11" x14ac:dyDescent="0.25">
      <c r="A10">
        <v>6</v>
      </c>
      <c r="B10">
        <v>18</v>
      </c>
      <c r="C10">
        <f t="shared" si="1"/>
        <v>685.1261465891406</v>
      </c>
      <c r="D10">
        <f t="shared" si="2"/>
        <v>426.05292682698894</v>
      </c>
      <c r="E10">
        <f t="shared" si="3"/>
        <v>387.05177732208625</v>
      </c>
      <c r="F10">
        <f t="shared" si="4"/>
        <v>549.68180853887611</v>
      </c>
      <c r="G10">
        <f t="shared" si="5"/>
        <v>975.78018730073916</v>
      </c>
      <c r="H10">
        <f t="shared" si="0"/>
        <v>1735.8793360674822</v>
      </c>
      <c r="I10">
        <f t="shared" si="6"/>
        <v>0.35253501080012561</v>
      </c>
      <c r="J10">
        <f t="shared" si="7"/>
        <v>7.9014745183590271</v>
      </c>
      <c r="K10">
        <f t="shared" si="8"/>
        <v>0.56212443286023761</v>
      </c>
    </row>
    <row r="11" spans="1:11" x14ac:dyDescent="0.25">
      <c r="A11">
        <v>7</v>
      </c>
      <c r="B11">
        <v>18</v>
      </c>
      <c r="C11">
        <f t="shared" si="1"/>
        <v>685.1261465891406</v>
      </c>
      <c r="D11">
        <f t="shared" si="2"/>
        <v>426.05292682698894</v>
      </c>
      <c r="E11">
        <f t="shared" si="3"/>
        <v>387.05177732208625</v>
      </c>
      <c r="F11">
        <f t="shared" si="4"/>
        <v>549.68180853887611</v>
      </c>
      <c r="G11">
        <f t="shared" si="5"/>
        <v>1138.4102185175291</v>
      </c>
      <c r="H11">
        <f t="shared" si="0"/>
        <v>2025.1925587453961</v>
      </c>
      <c r="I11">
        <f t="shared" si="6"/>
        <v>0.35253501080012561</v>
      </c>
      <c r="J11">
        <f t="shared" si="7"/>
        <v>9.2183869380855334</v>
      </c>
      <c r="K11">
        <f t="shared" si="8"/>
        <v>0.56212443286023761</v>
      </c>
    </row>
    <row r="12" spans="1:11" x14ac:dyDescent="0.25">
      <c r="A12">
        <v>8</v>
      </c>
      <c r="B12">
        <v>18</v>
      </c>
      <c r="C12">
        <f t="shared" si="1"/>
        <v>685.1261465891406</v>
      </c>
      <c r="D12">
        <f t="shared" si="2"/>
        <v>426.05292682698894</v>
      </c>
      <c r="E12">
        <f t="shared" si="3"/>
        <v>387.05177732208625</v>
      </c>
      <c r="F12">
        <f t="shared" si="4"/>
        <v>549.68180853887611</v>
      </c>
      <c r="G12">
        <f t="shared" si="5"/>
        <v>1301.0402497343189</v>
      </c>
      <c r="H12">
        <f t="shared" si="0"/>
        <v>2314.5057814233096</v>
      </c>
      <c r="I12">
        <f t="shared" si="6"/>
        <v>0.35253501080012561</v>
      </c>
      <c r="J12">
        <f t="shared" si="7"/>
        <v>10.535299357812036</v>
      </c>
      <c r="K12">
        <f t="shared" si="8"/>
        <v>0.56212443286023772</v>
      </c>
    </row>
    <row r="13" spans="1:11" x14ac:dyDescent="0.25">
      <c r="A13">
        <v>9</v>
      </c>
      <c r="B13">
        <v>18</v>
      </c>
      <c r="C13">
        <f t="shared" si="1"/>
        <v>685.1261465891406</v>
      </c>
      <c r="D13">
        <f t="shared" si="2"/>
        <v>426.05292682698894</v>
      </c>
      <c r="E13">
        <f t="shared" si="3"/>
        <v>387.05177732208625</v>
      </c>
      <c r="F13">
        <f t="shared" si="4"/>
        <v>549.68180853887611</v>
      </c>
      <c r="G13">
        <f t="shared" si="5"/>
        <v>1463.6702809511087</v>
      </c>
      <c r="H13">
        <f t="shared" si="0"/>
        <v>2603.8190041012235</v>
      </c>
      <c r="I13">
        <f t="shared" si="6"/>
        <v>0.35253501080012561</v>
      </c>
      <c r="J13">
        <f t="shared" si="7"/>
        <v>11.852211777538542</v>
      </c>
      <c r="K13">
        <f t="shared" si="8"/>
        <v>0.56212443286023772</v>
      </c>
    </row>
    <row r="14" spans="1:11" x14ac:dyDescent="0.25">
      <c r="A14">
        <v>10</v>
      </c>
      <c r="B14">
        <v>18</v>
      </c>
      <c r="C14">
        <f t="shared" si="1"/>
        <v>685.1261465891406</v>
      </c>
      <c r="D14">
        <f t="shared" si="2"/>
        <v>426.05292682698894</v>
      </c>
      <c r="E14">
        <f t="shared" si="3"/>
        <v>387.05177732208625</v>
      </c>
      <c r="F14">
        <f t="shared" si="4"/>
        <v>549.68180853887611</v>
      </c>
      <c r="G14">
        <f t="shared" si="5"/>
        <v>1626.3003121678985</v>
      </c>
      <c r="H14">
        <f t="shared" si="0"/>
        <v>2893.1322267791375</v>
      </c>
      <c r="I14">
        <f t="shared" si="6"/>
        <v>0.35253501080012561</v>
      </c>
      <c r="J14">
        <f t="shared" si="7"/>
        <v>13.169124197265049</v>
      </c>
      <c r="K14">
        <f t="shared" si="8"/>
        <v>0.56212443286023761</v>
      </c>
    </row>
    <row r="15" spans="1:11" x14ac:dyDescent="0.25">
      <c r="A15">
        <v>11</v>
      </c>
      <c r="B15">
        <v>18</v>
      </c>
      <c r="C15">
        <f t="shared" si="1"/>
        <v>685.1261465891406</v>
      </c>
      <c r="D15">
        <f t="shared" si="2"/>
        <v>426.05292682698894</v>
      </c>
      <c r="E15">
        <f t="shared" si="3"/>
        <v>387.05177732208625</v>
      </c>
      <c r="F15">
        <f t="shared" si="4"/>
        <v>549.68180853887611</v>
      </c>
      <c r="G15">
        <f t="shared" si="5"/>
        <v>1788.9303433846885</v>
      </c>
      <c r="H15">
        <f t="shared" si="0"/>
        <v>3182.4454494570509</v>
      </c>
      <c r="I15">
        <f t="shared" si="6"/>
        <v>0.35253501080012561</v>
      </c>
      <c r="J15">
        <f t="shared" si="7"/>
        <v>14.486036616991552</v>
      </c>
      <c r="K15">
        <f t="shared" si="8"/>
        <v>0.56212443286023761</v>
      </c>
    </row>
    <row r="16" spans="1:11" x14ac:dyDescent="0.25">
      <c r="A16">
        <v>12</v>
      </c>
      <c r="B16">
        <v>18</v>
      </c>
      <c r="C16">
        <f t="shared" si="1"/>
        <v>685.1261465891406</v>
      </c>
      <c r="D16">
        <f t="shared" si="2"/>
        <v>426.05292682698894</v>
      </c>
      <c r="E16">
        <f t="shared" si="3"/>
        <v>387.05177732208625</v>
      </c>
      <c r="F16">
        <f t="shared" si="4"/>
        <v>549.68180853887611</v>
      </c>
      <c r="G16">
        <f t="shared" si="5"/>
        <v>1951.5603746014783</v>
      </c>
      <c r="H16">
        <f t="shared" si="0"/>
        <v>3471.7586721349644</v>
      </c>
      <c r="I16">
        <f t="shared" si="6"/>
        <v>0.35253501080012561</v>
      </c>
      <c r="J16">
        <f t="shared" si="7"/>
        <v>15.802949036718054</v>
      </c>
      <c r="K16">
        <f t="shared" si="8"/>
        <v>0.56212443286023761</v>
      </c>
    </row>
    <row r="17" spans="1:11" x14ac:dyDescent="0.25">
      <c r="A17">
        <v>13</v>
      </c>
      <c r="B17">
        <v>18</v>
      </c>
      <c r="C17">
        <f t="shared" si="1"/>
        <v>685.1261465891406</v>
      </c>
      <c r="D17">
        <f t="shared" si="2"/>
        <v>426.05292682698894</v>
      </c>
      <c r="E17">
        <f t="shared" si="3"/>
        <v>387.05177732208625</v>
      </c>
      <c r="F17">
        <f t="shared" si="4"/>
        <v>549.68180853887611</v>
      </c>
      <c r="G17">
        <f t="shared" si="5"/>
        <v>2114.1904058182681</v>
      </c>
      <c r="H17">
        <f t="shared" si="0"/>
        <v>3761.0718948128783</v>
      </c>
      <c r="I17">
        <f t="shared" si="6"/>
        <v>0.35253501080012561</v>
      </c>
      <c r="J17">
        <f t="shared" si="7"/>
        <v>17.119861456444561</v>
      </c>
      <c r="K17">
        <f t="shared" si="8"/>
        <v>0.56212443286023761</v>
      </c>
    </row>
    <row r="18" spans="1:11" x14ac:dyDescent="0.25">
      <c r="A18">
        <v>14</v>
      </c>
      <c r="B18">
        <v>18</v>
      </c>
      <c r="C18">
        <f t="shared" si="1"/>
        <v>685.1261465891406</v>
      </c>
      <c r="D18">
        <f t="shared" si="2"/>
        <v>426.05292682698894</v>
      </c>
      <c r="E18">
        <f t="shared" si="3"/>
        <v>387.05177732208625</v>
      </c>
      <c r="F18">
        <f t="shared" si="4"/>
        <v>549.68180853887611</v>
      </c>
      <c r="G18">
        <f t="shared" si="5"/>
        <v>2276.8204370350581</v>
      </c>
      <c r="H18">
        <f t="shared" si="0"/>
        <v>4050.3851174907923</v>
      </c>
      <c r="I18">
        <f t="shared" si="6"/>
        <v>0.35253501080012561</v>
      </c>
      <c r="J18">
        <f t="shared" si="7"/>
        <v>18.436773876171067</v>
      </c>
      <c r="K18">
        <f t="shared" si="8"/>
        <v>0.56212443286023761</v>
      </c>
    </row>
    <row r="19" spans="1:11" x14ac:dyDescent="0.25">
      <c r="A19">
        <v>15</v>
      </c>
      <c r="B19">
        <v>18</v>
      </c>
      <c r="C19">
        <f t="shared" si="1"/>
        <v>685.1261465891406</v>
      </c>
      <c r="D19">
        <f t="shared" si="2"/>
        <v>426.05292682698894</v>
      </c>
      <c r="E19">
        <f t="shared" si="3"/>
        <v>387.05177732208625</v>
      </c>
      <c r="F19">
        <f t="shared" si="4"/>
        <v>549.68180853887611</v>
      </c>
      <c r="G19">
        <f t="shared" si="5"/>
        <v>2439.4504682518477</v>
      </c>
      <c r="H19">
        <f t="shared" si="0"/>
        <v>4339.6983401687057</v>
      </c>
      <c r="I19">
        <f t="shared" si="6"/>
        <v>0.35253501080012561</v>
      </c>
      <c r="J19">
        <f t="shared" si="7"/>
        <v>19.75368629589757</v>
      </c>
      <c r="K19">
        <f t="shared" si="8"/>
        <v>0.56212443286023761</v>
      </c>
    </row>
    <row r="20" spans="1:11" x14ac:dyDescent="0.25">
      <c r="A20">
        <v>16</v>
      </c>
      <c r="B20">
        <v>18</v>
      </c>
      <c r="C20">
        <f t="shared" si="1"/>
        <v>685.1261465891406</v>
      </c>
      <c r="D20">
        <f t="shared" si="2"/>
        <v>426.05292682698894</v>
      </c>
      <c r="E20">
        <f t="shared" si="3"/>
        <v>387.05177732208625</v>
      </c>
      <c r="F20">
        <f t="shared" si="4"/>
        <v>549.68180853887611</v>
      </c>
      <c r="G20">
        <f t="shared" si="5"/>
        <v>2602.0804994686378</v>
      </c>
      <c r="H20">
        <f t="shared" si="0"/>
        <v>4629.0115628466192</v>
      </c>
      <c r="I20">
        <f t="shared" si="6"/>
        <v>0.35253501080012561</v>
      </c>
      <c r="J20">
        <f t="shared" si="7"/>
        <v>21.070598715624072</v>
      </c>
      <c r="K20">
        <f t="shared" si="8"/>
        <v>0.56212443286023772</v>
      </c>
    </row>
    <row r="21" spans="1:11" x14ac:dyDescent="0.25">
      <c r="A21">
        <v>17</v>
      </c>
      <c r="B21">
        <v>18</v>
      </c>
      <c r="C21">
        <f t="shared" si="1"/>
        <v>685.1261465891406</v>
      </c>
      <c r="D21">
        <f t="shared" si="2"/>
        <v>426.05292682698894</v>
      </c>
      <c r="E21">
        <f t="shared" si="3"/>
        <v>387.05177732208625</v>
      </c>
      <c r="F21">
        <f t="shared" si="4"/>
        <v>549.68180853887611</v>
      </c>
      <c r="G21">
        <f t="shared" si="5"/>
        <v>2764.7105306854278</v>
      </c>
      <c r="H21">
        <f t="shared" si="0"/>
        <v>4918.3247855245336</v>
      </c>
      <c r="I21">
        <f t="shared" si="6"/>
        <v>0.35253501080012561</v>
      </c>
      <c r="J21">
        <f t="shared" si="7"/>
        <v>22.387511135350582</v>
      </c>
      <c r="K21">
        <f t="shared" si="8"/>
        <v>0.56212443286023772</v>
      </c>
    </row>
    <row r="22" spans="1:11" x14ac:dyDescent="0.25">
      <c r="A22">
        <v>18</v>
      </c>
      <c r="B22">
        <v>18</v>
      </c>
      <c r="C22">
        <f t="shared" si="1"/>
        <v>685.1261465891406</v>
      </c>
      <c r="D22">
        <f t="shared" si="2"/>
        <v>426.05292682698894</v>
      </c>
      <c r="E22">
        <f t="shared" si="3"/>
        <v>387.05177732208625</v>
      </c>
      <c r="F22">
        <f t="shared" si="4"/>
        <v>549.68180853887611</v>
      </c>
      <c r="G22">
        <f t="shared" si="5"/>
        <v>2927.3405619022174</v>
      </c>
      <c r="H22">
        <f t="shared" si="0"/>
        <v>5207.6380082024471</v>
      </c>
      <c r="I22">
        <f t="shared" si="6"/>
        <v>0.35253501080012561</v>
      </c>
      <c r="J22">
        <f t="shared" si="7"/>
        <v>23.704423555077085</v>
      </c>
      <c r="K22">
        <f t="shared" si="8"/>
        <v>0.56212443286023772</v>
      </c>
    </row>
    <row r="23" spans="1:11" x14ac:dyDescent="0.25">
      <c r="A23">
        <v>19</v>
      </c>
      <c r="B23">
        <v>18</v>
      </c>
      <c r="C23">
        <f t="shared" si="1"/>
        <v>685.1261465891406</v>
      </c>
      <c r="D23">
        <f t="shared" si="2"/>
        <v>426.05292682698894</v>
      </c>
      <c r="E23">
        <f t="shared" si="3"/>
        <v>387.05177732208625</v>
      </c>
      <c r="F23">
        <f t="shared" si="4"/>
        <v>549.68180853887611</v>
      </c>
      <c r="G23">
        <f t="shared" si="5"/>
        <v>3089.9705931190074</v>
      </c>
      <c r="H23">
        <f t="shared" si="0"/>
        <v>5496.9512308803605</v>
      </c>
      <c r="I23">
        <f t="shared" si="6"/>
        <v>0.35253501080012561</v>
      </c>
      <c r="J23">
        <f t="shared" si="7"/>
        <v>25.021335974803588</v>
      </c>
      <c r="K23">
        <f t="shared" si="8"/>
        <v>0.56212443286023761</v>
      </c>
    </row>
    <row r="24" spans="1:11" x14ac:dyDescent="0.25">
      <c r="A24">
        <v>20</v>
      </c>
      <c r="B24">
        <v>18</v>
      </c>
      <c r="C24">
        <f t="shared" si="1"/>
        <v>685.1261465891406</v>
      </c>
      <c r="D24">
        <f t="shared" si="2"/>
        <v>426.05292682698894</v>
      </c>
      <c r="E24">
        <f t="shared" si="3"/>
        <v>387.05177732208625</v>
      </c>
      <c r="F24">
        <f t="shared" si="4"/>
        <v>549.68180853887611</v>
      </c>
      <c r="G24">
        <f t="shared" si="5"/>
        <v>3252.600624335797</v>
      </c>
      <c r="H24">
        <f t="shared" si="0"/>
        <v>5786.2644535582749</v>
      </c>
      <c r="I24">
        <f t="shared" si="6"/>
        <v>0.35253501080012561</v>
      </c>
      <c r="J24">
        <f t="shared" si="7"/>
        <v>26.338248394530098</v>
      </c>
      <c r="K24">
        <f t="shared" si="8"/>
        <v>0.56212443286023761</v>
      </c>
    </row>
    <row r="25" spans="1:11" x14ac:dyDescent="0.25">
      <c r="A25">
        <v>21</v>
      </c>
      <c r="B25">
        <v>18</v>
      </c>
      <c r="C25">
        <f t="shared" si="1"/>
        <v>685.1261465891406</v>
      </c>
      <c r="D25">
        <f t="shared" si="2"/>
        <v>426.05292682698894</v>
      </c>
      <c r="E25">
        <f t="shared" si="3"/>
        <v>387.05177732208625</v>
      </c>
      <c r="F25">
        <f t="shared" si="4"/>
        <v>549.68180853887611</v>
      </c>
      <c r="G25">
        <f t="shared" si="5"/>
        <v>3415.230655552587</v>
      </c>
      <c r="H25">
        <f t="shared" si="0"/>
        <v>6075.5776762361884</v>
      </c>
      <c r="I25">
        <f t="shared" si="6"/>
        <v>0.35253501080012561</v>
      </c>
      <c r="J25">
        <f t="shared" si="7"/>
        <v>27.655160814256597</v>
      </c>
      <c r="K25">
        <f t="shared" si="8"/>
        <v>0.56212443286023761</v>
      </c>
    </row>
    <row r="26" spans="1:11" x14ac:dyDescent="0.25">
      <c r="A26">
        <v>22</v>
      </c>
      <c r="B26">
        <v>18</v>
      </c>
      <c r="C26">
        <f t="shared" si="1"/>
        <v>685.1261465891406</v>
      </c>
      <c r="D26">
        <f t="shared" si="2"/>
        <v>426.05292682698894</v>
      </c>
      <c r="E26">
        <f t="shared" si="3"/>
        <v>387.05177732208625</v>
      </c>
      <c r="F26">
        <f t="shared" si="4"/>
        <v>549.68180853887611</v>
      </c>
      <c r="G26">
        <f t="shared" si="5"/>
        <v>3577.860686769377</v>
      </c>
      <c r="H26">
        <f t="shared" si="0"/>
        <v>6364.8908989141019</v>
      </c>
      <c r="I26">
        <f t="shared" si="6"/>
        <v>0.35253501080012561</v>
      </c>
      <c r="J26">
        <f t="shared" si="7"/>
        <v>28.972073233983103</v>
      </c>
      <c r="K26">
        <f t="shared" si="8"/>
        <v>0.56212443286023761</v>
      </c>
    </row>
    <row r="27" spans="1:11" x14ac:dyDescent="0.25">
      <c r="A27">
        <v>23</v>
      </c>
      <c r="B27">
        <v>18</v>
      </c>
      <c r="C27">
        <f t="shared" si="1"/>
        <v>685.1261465891406</v>
      </c>
      <c r="D27">
        <f t="shared" si="2"/>
        <v>426.05292682698894</v>
      </c>
      <c r="E27">
        <f t="shared" si="3"/>
        <v>387.05177732208625</v>
      </c>
      <c r="F27">
        <f t="shared" si="4"/>
        <v>549.68180853887611</v>
      </c>
      <c r="G27">
        <f t="shared" si="5"/>
        <v>3740.4907179861666</v>
      </c>
      <c r="H27">
        <f t="shared" si="0"/>
        <v>6654.2041215920162</v>
      </c>
      <c r="I27">
        <f t="shared" si="6"/>
        <v>0.35253501080012561</v>
      </c>
      <c r="J27">
        <f t="shared" si="7"/>
        <v>30.288985653709609</v>
      </c>
      <c r="K27">
        <f t="shared" si="8"/>
        <v>0.56212443286023761</v>
      </c>
    </row>
    <row r="28" spans="1:11" x14ac:dyDescent="0.25">
      <c r="A28">
        <v>24</v>
      </c>
      <c r="B28">
        <v>18</v>
      </c>
      <c r="C28">
        <f t="shared" si="1"/>
        <v>685.1261465891406</v>
      </c>
      <c r="D28">
        <f t="shared" si="2"/>
        <v>426.05292682698894</v>
      </c>
      <c r="E28">
        <f t="shared" si="3"/>
        <v>387.05177732208625</v>
      </c>
      <c r="F28">
        <f t="shared" si="4"/>
        <v>549.68180853887611</v>
      </c>
      <c r="G28">
        <f t="shared" si="5"/>
        <v>3903.1207492029566</v>
      </c>
      <c r="H28">
        <f t="shared" si="0"/>
        <v>6943.5173442699288</v>
      </c>
      <c r="I28">
        <f t="shared" si="6"/>
        <v>0.35253501080012561</v>
      </c>
      <c r="J28">
        <f t="shared" si="7"/>
        <v>31.605898073436109</v>
      </c>
      <c r="K28">
        <f t="shared" si="8"/>
        <v>0.56212443286023761</v>
      </c>
    </row>
    <row r="29" spans="1:11" x14ac:dyDescent="0.25">
      <c r="A29">
        <v>25</v>
      </c>
      <c r="B29">
        <v>18</v>
      </c>
      <c r="C29">
        <f t="shared" si="1"/>
        <v>685.1261465891406</v>
      </c>
      <c r="D29">
        <f t="shared" si="2"/>
        <v>426.05292682698894</v>
      </c>
      <c r="E29">
        <f t="shared" si="3"/>
        <v>387.05177732208625</v>
      </c>
      <c r="F29">
        <f t="shared" si="4"/>
        <v>549.68180853887611</v>
      </c>
      <c r="G29">
        <f t="shared" si="5"/>
        <v>4065.7507804197467</v>
      </c>
      <c r="H29">
        <f t="shared" si="0"/>
        <v>7232.8305669478432</v>
      </c>
      <c r="I29">
        <f t="shared" si="6"/>
        <v>0.35253501080012561</v>
      </c>
      <c r="J29">
        <f t="shared" si="7"/>
        <v>32.922810493162615</v>
      </c>
      <c r="K29">
        <f t="shared" si="8"/>
        <v>0.56212443286023772</v>
      </c>
    </row>
    <row r="30" spans="1:11" x14ac:dyDescent="0.25">
      <c r="A30">
        <v>26</v>
      </c>
      <c r="B30">
        <v>18</v>
      </c>
      <c r="C30">
        <f t="shared" si="1"/>
        <v>685.1261465891406</v>
      </c>
      <c r="D30">
        <f t="shared" si="2"/>
        <v>426.05292682698894</v>
      </c>
      <c r="E30">
        <f t="shared" si="3"/>
        <v>387.05177732208625</v>
      </c>
      <c r="F30">
        <f t="shared" si="4"/>
        <v>549.68180853887611</v>
      </c>
      <c r="G30">
        <f t="shared" si="5"/>
        <v>4228.3808116365362</v>
      </c>
      <c r="H30">
        <f t="shared" si="0"/>
        <v>7522.1437896257567</v>
      </c>
      <c r="I30">
        <f t="shared" si="6"/>
        <v>0.35253501080012561</v>
      </c>
      <c r="J30">
        <f t="shared" si="7"/>
        <v>34.239722912889121</v>
      </c>
      <c r="K30">
        <f t="shared" si="8"/>
        <v>0.56212443286023761</v>
      </c>
    </row>
    <row r="31" spans="1:11" x14ac:dyDescent="0.25">
      <c r="A31">
        <v>27</v>
      </c>
      <c r="B31">
        <v>18</v>
      </c>
      <c r="C31">
        <f t="shared" si="1"/>
        <v>685.1261465891406</v>
      </c>
      <c r="D31">
        <f t="shared" si="2"/>
        <v>426.05292682698894</v>
      </c>
      <c r="E31">
        <f t="shared" si="3"/>
        <v>387.05177732208625</v>
      </c>
      <c r="F31">
        <f t="shared" si="4"/>
        <v>549.68180853887611</v>
      </c>
      <c r="G31">
        <f t="shared" si="5"/>
        <v>4391.0108428533258</v>
      </c>
      <c r="H31">
        <f t="shared" si="0"/>
        <v>7811.4570123036701</v>
      </c>
      <c r="I31">
        <f t="shared" si="6"/>
        <v>0.35253501080012561</v>
      </c>
      <c r="J31">
        <f t="shared" si="7"/>
        <v>35.556635332615627</v>
      </c>
      <c r="K31">
        <f t="shared" si="8"/>
        <v>0.56212443286023761</v>
      </c>
    </row>
    <row r="32" spans="1:11" x14ac:dyDescent="0.25">
      <c r="A32">
        <v>28</v>
      </c>
      <c r="B32">
        <v>18</v>
      </c>
      <c r="C32">
        <f t="shared" si="1"/>
        <v>685.1261465891406</v>
      </c>
      <c r="D32">
        <f t="shared" si="2"/>
        <v>426.05292682698894</v>
      </c>
      <c r="E32">
        <f t="shared" si="3"/>
        <v>387.05177732208625</v>
      </c>
      <c r="F32">
        <f t="shared" si="4"/>
        <v>549.68180853887611</v>
      </c>
      <c r="G32">
        <f t="shared" si="5"/>
        <v>4553.6408740701163</v>
      </c>
      <c r="H32">
        <f t="shared" si="0"/>
        <v>8100.7702349815845</v>
      </c>
      <c r="I32">
        <f t="shared" si="6"/>
        <v>0.35253501080012561</v>
      </c>
      <c r="J32">
        <f t="shared" si="7"/>
        <v>36.873547752342134</v>
      </c>
      <c r="K32">
        <f t="shared" si="8"/>
        <v>0.56212443286023761</v>
      </c>
    </row>
    <row r="33" spans="1:11" x14ac:dyDescent="0.25">
      <c r="A33">
        <v>29</v>
      </c>
      <c r="B33">
        <v>18</v>
      </c>
      <c r="C33">
        <f t="shared" si="1"/>
        <v>685.1261465891406</v>
      </c>
      <c r="D33">
        <f t="shared" si="2"/>
        <v>426.05292682698894</v>
      </c>
      <c r="E33">
        <f t="shared" si="3"/>
        <v>387.05177732208625</v>
      </c>
      <c r="F33">
        <f t="shared" si="4"/>
        <v>549.68180853887611</v>
      </c>
      <c r="G33">
        <f t="shared" si="5"/>
        <v>4716.2709052869059</v>
      </c>
      <c r="H33">
        <f t="shared" si="0"/>
        <v>8390.0834576594971</v>
      </c>
      <c r="I33">
        <f t="shared" si="6"/>
        <v>0.35253501080012561</v>
      </c>
      <c r="J33">
        <f t="shared" si="7"/>
        <v>38.190460172068633</v>
      </c>
      <c r="K33">
        <f t="shared" si="8"/>
        <v>0.56212443286023772</v>
      </c>
    </row>
    <row r="34" spans="1:11" x14ac:dyDescent="0.25">
      <c r="A34">
        <v>30</v>
      </c>
      <c r="B34">
        <v>18</v>
      </c>
      <c r="C34">
        <f t="shared" si="1"/>
        <v>685.1261465891406</v>
      </c>
      <c r="D34">
        <f t="shared" si="2"/>
        <v>426.05292682698894</v>
      </c>
      <c r="E34">
        <f t="shared" si="3"/>
        <v>387.05177732208625</v>
      </c>
      <c r="F34">
        <f t="shared" si="4"/>
        <v>549.68180853887611</v>
      </c>
      <c r="G34">
        <f t="shared" si="5"/>
        <v>4878.9009365036954</v>
      </c>
      <c r="H34">
        <f t="shared" si="0"/>
        <v>8679.3966803374115</v>
      </c>
      <c r="I34">
        <f t="shared" si="6"/>
        <v>0.35253501080012561</v>
      </c>
      <c r="J34">
        <f t="shared" si="7"/>
        <v>39.507372591795139</v>
      </c>
      <c r="K34">
        <f t="shared" si="8"/>
        <v>0.56212443286023761</v>
      </c>
    </row>
    <row r="35" spans="1:11" x14ac:dyDescent="0.25">
      <c r="A35">
        <v>31</v>
      </c>
      <c r="B35">
        <v>18</v>
      </c>
      <c r="C35">
        <f t="shared" si="1"/>
        <v>685.1261465891406</v>
      </c>
      <c r="D35">
        <f t="shared" si="2"/>
        <v>426.05292682698894</v>
      </c>
      <c r="E35">
        <f t="shared" si="3"/>
        <v>387.05177732208625</v>
      </c>
      <c r="F35">
        <f t="shared" si="4"/>
        <v>549.68180853887611</v>
      </c>
      <c r="G35">
        <f t="shared" si="5"/>
        <v>5041.5309677204859</v>
      </c>
      <c r="H35">
        <f t="shared" si="0"/>
        <v>8968.7099030153258</v>
      </c>
      <c r="I35">
        <f t="shared" si="6"/>
        <v>0.35253501080012561</v>
      </c>
      <c r="J35">
        <f t="shared" si="7"/>
        <v>40.824285011521653</v>
      </c>
      <c r="K35">
        <f t="shared" si="8"/>
        <v>0.56212443286023761</v>
      </c>
    </row>
    <row r="36" spans="1:11" x14ac:dyDescent="0.25">
      <c r="A36">
        <v>32</v>
      </c>
      <c r="B36">
        <v>18</v>
      </c>
      <c r="C36">
        <f t="shared" si="1"/>
        <v>685.1261465891406</v>
      </c>
      <c r="D36">
        <f t="shared" si="2"/>
        <v>426.05292682698894</v>
      </c>
      <c r="E36">
        <f t="shared" si="3"/>
        <v>387.05177732208625</v>
      </c>
      <c r="F36">
        <f t="shared" si="4"/>
        <v>549.68180853887611</v>
      </c>
      <c r="G36">
        <f t="shared" si="5"/>
        <v>5204.1609989372755</v>
      </c>
      <c r="H36">
        <f t="shared" si="0"/>
        <v>9258.0231256932384</v>
      </c>
      <c r="I36">
        <f t="shared" si="6"/>
        <v>0.35253501080012561</v>
      </c>
      <c r="J36">
        <f t="shared" si="7"/>
        <v>42.141197431248145</v>
      </c>
      <c r="K36">
        <f t="shared" si="8"/>
        <v>0.56212443286023772</v>
      </c>
    </row>
    <row r="37" spans="1:11" x14ac:dyDescent="0.25">
      <c r="A37">
        <v>33</v>
      </c>
      <c r="B37">
        <v>18</v>
      </c>
      <c r="C37">
        <f t="shared" si="1"/>
        <v>685.1261465891406</v>
      </c>
      <c r="D37">
        <f t="shared" si="2"/>
        <v>426.05292682698894</v>
      </c>
      <c r="E37">
        <f t="shared" si="3"/>
        <v>387.05177732208625</v>
      </c>
      <c r="F37">
        <f t="shared" si="4"/>
        <v>549.68180853887611</v>
      </c>
      <c r="G37">
        <f t="shared" si="5"/>
        <v>5366.7910301540651</v>
      </c>
      <c r="H37">
        <f t="shared" si="0"/>
        <v>9547.3363483711528</v>
      </c>
      <c r="I37">
        <f t="shared" si="6"/>
        <v>0.35253501080012561</v>
      </c>
      <c r="J37">
        <f t="shared" si="7"/>
        <v>43.458109850974651</v>
      </c>
      <c r="K37">
        <f t="shared" si="8"/>
        <v>0.56212443286023761</v>
      </c>
    </row>
    <row r="38" spans="1:11" x14ac:dyDescent="0.25">
      <c r="A38">
        <v>34</v>
      </c>
      <c r="B38">
        <v>18</v>
      </c>
      <c r="C38">
        <f t="shared" si="1"/>
        <v>685.1261465891406</v>
      </c>
      <c r="D38">
        <f t="shared" si="2"/>
        <v>426.05292682698894</v>
      </c>
      <c r="E38">
        <f t="shared" si="3"/>
        <v>387.05177732208625</v>
      </c>
      <c r="F38">
        <f t="shared" si="4"/>
        <v>549.68180853887611</v>
      </c>
      <c r="G38">
        <f t="shared" si="5"/>
        <v>5529.4210613708556</v>
      </c>
      <c r="H38">
        <f t="shared" si="0"/>
        <v>9836.6495710490672</v>
      </c>
      <c r="I38">
        <f t="shared" si="6"/>
        <v>0.35253501080012561</v>
      </c>
      <c r="J38">
        <f t="shared" si="7"/>
        <v>44.775022270701164</v>
      </c>
      <c r="K38">
        <f t="shared" si="8"/>
        <v>0.56212443286023772</v>
      </c>
    </row>
    <row r="39" spans="1:11" x14ac:dyDescent="0.25">
      <c r="A39">
        <v>35</v>
      </c>
      <c r="B39">
        <v>18</v>
      </c>
      <c r="C39">
        <f t="shared" si="1"/>
        <v>685.1261465891406</v>
      </c>
      <c r="D39">
        <f t="shared" si="2"/>
        <v>426.05292682698894</v>
      </c>
      <c r="E39">
        <f t="shared" si="3"/>
        <v>387.05177732208625</v>
      </c>
      <c r="F39">
        <f t="shared" si="4"/>
        <v>549.68180853887611</v>
      </c>
      <c r="G39">
        <f t="shared" si="5"/>
        <v>5692.0510925876451</v>
      </c>
      <c r="H39">
        <f t="shared" si="0"/>
        <v>10125.96279372698</v>
      </c>
      <c r="I39">
        <f t="shared" si="6"/>
        <v>0.35253501080012561</v>
      </c>
      <c r="J39">
        <f t="shared" si="7"/>
        <v>46.091934690427664</v>
      </c>
      <c r="K39">
        <f t="shared" si="8"/>
        <v>0.56212443286023761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Sheet1</vt:lpstr>
      <vt:lpstr>Sheet2</vt:lpstr>
      <vt:lpstr>Sheet3</vt:lpstr>
      <vt:lpstr>entropy</vt:lpstr>
      <vt:lpstr>Efficiency</vt:lpstr>
      <vt:lpstr>Heatwork</vt:lpstr>
      <vt:lpstr>BWR</vt:lpstr>
      <vt:lpstr>Sheet1!Print_Area</vt:lpstr>
    </vt:vector>
  </TitlesOfParts>
  <Company>College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levi</dc:creator>
  <cp:lastModifiedBy>Levi C. Lentz</cp:lastModifiedBy>
  <cp:lastPrinted>2011-10-19T21:17:12Z</cp:lastPrinted>
  <dcterms:created xsi:type="dcterms:W3CDTF">2011-10-15T18:31:48Z</dcterms:created>
  <dcterms:modified xsi:type="dcterms:W3CDTF">2011-10-19T21:17:38Z</dcterms:modified>
</cp:coreProperties>
</file>