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19440" windowHeight="12015" activeTab="1"/>
  </bookViews>
  <sheets>
    <sheet name="k vs Re" sheetId="4" r:id="rId1"/>
    <sheet name="Sheet1" sheetId="1" r:id="rId2"/>
    <sheet name="Sheet2" sheetId="2" r:id="rId3"/>
    <sheet name="Sheet3" sheetId="3" r:id="rId4"/>
  </sheets>
  <definedNames>
    <definedName name="_xlnm.Print_Area" localSheetId="1">Sheet1!$A$1:$L$34</definedName>
  </definedNames>
  <calcPr calcId="144525"/>
</workbook>
</file>

<file path=xl/calcChain.xml><?xml version="1.0" encoding="utf-8"?>
<calcChain xmlns="http://schemas.openxmlformats.org/spreadsheetml/2006/main">
  <c r="B26" i="1" l="1"/>
  <c r="H15" i="1"/>
  <c r="H16" i="1"/>
  <c r="H17" i="1"/>
  <c r="H18" i="1"/>
  <c r="H19" i="1"/>
  <c r="H20" i="1"/>
  <c r="H21" i="1"/>
  <c r="H22" i="1"/>
  <c r="K16" i="1" l="1"/>
  <c r="K17" i="1"/>
  <c r="K18" i="1"/>
  <c r="K19" i="1"/>
  <c r="K20" i="1"/>
  <c r="K21" i="1"/>
  <c r="K22" i="1"/>
  <c r="K15" i="1"/>
  <c r="G16" i="1"/>
  <c r="G17" i="1"/>
  <c r="G18" i="1"/>
  <c r="G19" i="1"/>
  <c r="G20" i="1"/>
  <c r="G21" i="1"/>
  <c r="G22" i="1"/>
  <c r="G15" i="1"/>
  <c r="B22" i="1"/>
  <c r="D22" i="1" s="1"/>
  <c r="F22" i="1" s="1"/>
  <c r="B16" i="1"/>
  <c r="D16" i="1" s="1"/>
  <c r="F16" i="1" s="1"/>
  <c r="B17" i="1"/>
  <c r="D17" i="1" s="1"/>
  <c r="F17" i="1" s="1"/>
  <c r="B18" i="1"/>
  <c r="D18" i="1" s="1"/>
  <c r="F18" i="1" s="1"/>
  <c r="B19" i="1"/>
  <c r="D19" i="1" s="1"/>
  <c r="F19" i="1" s="1"/>
  <c r="B20" i="1"/>
  <c r="D20" i="1" s="1"/>
  <c r="F20" i="1" s="1"/>
  <c r="B21" i="1"/>
  <c r="D21" i="1" s="1"/>
  <c r="F21" i="1" s="1"/>
  <c r="B15" i="1"/>
  <c r="D15" i="1" s="1"/>
  <c r="F15" i="1" s="1"/>
  <c r="D4" i="1"/>
  <c r="D5" i="1"/>
  <c r="D6" i="1"/>
  <c r="D7" i="1"/>
  <c r="D8" i="1"/>
  <c r="D9" i="1"/>
  <c r="D10" i="1"/>
  <c r="D3" i="1"/>
  <c r="C15" i="1" l="1"/>
  <c r="C21" i="1"/>
  <c r="C19" i="1"/>
  <c r="C17" i="1"/>
  <c r="C22" i="1"/>
  <c r="C20" i="1"/>
  <c r="C18" i="1"/>
  <c r="C16" i="1"/>
  <c r="E17" i="1" l="1"/>
  <c r="I17" i="1" s="1"/>
  <c r="B28" i="1"/>
  <c r="E19" i="1"/>
  <c r="B30" i="1"/>
  <c r="E20" i="1"/>
  <c r="B31" i="1"/>
  <c r="E21" i="1"/>
  <c r="B32" i="1"/>
  <c r="E16" i="1"/>
  <c r="I16" i="1" s="1"/>
  <c r="B27" i="1"/>
  <c r="E18" i="1"/>
  <c r="B29" i="1"/>
  <c r="E22" i="1"/>
  <c r="B33" i="1"/>
  <c r="E15" i="1"/>
  <c r="J16" i="1"/>
  <c r="J20" i="1"/>
  <c r="I20" i="1"/>
  <c r="J17" i="1"/>
  <c r="J22" i="1"/>
  <c r="I22" i="1"/>
  <c r="J18" i="1" l="1"/>
  <c r="C29" i="1"/>
  <c r="C30" i="1"/>
  <c r="I19" i="1"/>
  <c r="J19" i="1"/>
  <c r="C33" i="1"/>
  <c r="C31" i="1"/>
  <c r="J15" i="1"/>
  <c r="C26" i="1"/>
  <c r="J21" i="1"/>
  <c r="C32" i="1"/>
  <c r="C27" i="1"/>
  <c r="C28" i="1"/>
  <c r="I21" i="1"/>
  <c r="I15" i="1"/>
  <c r="I18" i="1"/>
</calcChain>
</file>

<file path=xl/sharedStrings.xml><?xml version="1.0" encoding="utf-8"?>
<sst xmlns="http://schemas.openxmlformats.org/spreadsheetml/2006/main" count="28" uniqueCount="24">
  <si>
    <t>Run #</t>
  </si>
  <si>
    <t>Volume (L)</t>
  </si>
  <si>
    <t>Time (s)</t>
  </si>
  <si>
    <t>Q (L/s)</t>
  </si>
  <si>
    <t>Mitre (1-2)</t>
  </si>
  <si>
    <t>Elbow (3-4)</t>
  </si>
  <si>
    <t>Enlargement (5-6)</t>
  </si>
  <si>
    <t>Contraction (7-8)</t>
  </si>
  <si>
    <t>Bend (9-10)</t>
  </si>
  <si>
    <t>Mitre</t>
  </si>
  <si>
    <t>Elbow</t>
  </si>
  <si>
    <t>Enlargement</t>
  </si>
  <si>
    <t>Contraction</t>
  </si>
  <si>
    <t>Bend</t>
  </si>
  <si>
    <t>V1 (m/s)</t>
  </si>
  <si>
    <t>V2 (m/s)</t>
  </si>
  <si>
    <t>(mm)</t>
  </si>
  <si>
    <t xml:space="preserve">V1^2/2g </t>
  </si>
  <si>
    <t xml:space="preserve">V2^2/2g </t>
  </si>
  <si>
    <t>K</t>
  </si>
  <si>
    <t>Experimental Data:</t>
  </si>
  <si>
    <t>Head Loss Data:</t>
  </si>
  <si>
    <t>Re</t>
  </si>
  <si>
    <t>Reynolds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</si>
</sst>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/>
    <xf numFmtId="0" fontId="0" fillId="0" borderId="1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" fontId="0" fillId="0" borderId="14" xfId="0" applyNumberFormat="1" applyBorder="1"/>
    <xf numFmtId="164" fontId="0" fillId="0" borderId="1" xfId="0" applyNumberForma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 vs.</a:t>
            </a:r>
            <a:r>
              <a:rPr lang="en-US" baseline="0"/>
              <a:t> Re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Mitre</c:v>
          </c:tx>
          <c:spPr>
            <a:ln w="28575">
              <a:noFill/>
            </a:ln>
          </c:spPr>
          <c:xVal>
            <c:numRef>
              <c:f>Sheet1!$B$26:$B$33</c:f>
              <c:numCache>
                <c:formatCode>0</c:formatCode>
                <c:ptCount val="8"/>
                <c:pt idx="0">
                  <c:v>36285.863488357805</c:v>
                </c:pt>
                <c:pt idx="1">
                  <c:v>34598.14890750395</c:v>
                </c:pt>
                <c:pt idx="2">
                  <c:v>32341.747891797175</c:v>
                </c:pt>
                <c:pt idx="3">
                  <c:v>30361.640878013674</c:v>
                </c:pt>
                <c:pt idx="4">
                  <c:v>29708.702364507997</c:v>
                </c:pt>
                <c:pt idx="5">
                  <c:v>27087.346273522006</c:v>
                </c:pt>
                <c:pt idx="6">
                  <c:v>24891.074954047242</c:v>
                </c:pt>
                <c:pt idx="7">
                  <c:v>23024.244332493701</c:v>
                </c:pt>
              </c:numCache>
            </c:numRef>
          </c:xVal>
          <c:yVal>
            <c:numRef>
              <c:f>Sheet1!$C$26:$C$33</c:f>
              <c:numCache>
                <c:formatCode>0.0000</c:formatCode>
                <c:ptCount val="8"/>
                <c:pt idx="0">
                  <c:v>1.1599660229528386</c:v>
                </c:pt>
                <c:pt idx="1">
                  <c:v>1.1599032915687622</c:v>
                </c:pt>
                <c:pt idx="2">
                  <c:v>1.1946564783469713</c:v>
                </c:pt>
                <c:pt idx="3">
                  <c:v>1.2049444253354669</c:v>
                </c:pt>
                <c:pt idx="4">
                  <c:v>1.1011796634326347</c:v>
                </c:pt>
                <c:pt idx="5">
                  <c:v>1.1353920240179503</c:v>
                </c:pt>
                <c:pt idx="6">
                  <c:v>1.104488651144748</c:v>
                </c:pt>
                <c:pt idx="7">
                  <c:v>1.0102351177618933</c:v>
                </c:pt>
              </c:numCache>
            </c:numRef>
          </c:yVal>
          <c:smooth val="0"/>
        </c:ser>
        <c:ser>
          <c:idx val="1"/>
          <c:order val="1"/>
          <c:tx>
            <c:v>Elbow</c:v>
          </c:tx>
          <c:spPr>
            <a:ln w="28575">
              <a:noFill/>
            </a:ln>
          </c:spPr>
          <c:xVal>
            <c:numRef>
              <c:f>Sheet1!$B$26:$B$33</c:f>
              <c:numCache>
                <c:formatCode>0</c:formatCode>
                <c:ptCount val="8"/>
                <c:pt idx="0">
                  <c:v>36285.863488357805</c:v>
                </c:pt>
                <c:pt idx="1">
                  <c:v>34598.14890750395</c:v>
                </c:pt>
                <c:pt idx="2">
                  <c:v>32341.747891797175</c:v>
                </c:pt>
                <c:pt idx="3">
                  <c:v>30361.640878013674</c:v>
                </c:pt>
                <c:pt idx="4">
                  <c:v>29708.702364507997</c:v>
                </c:pt>
                <c:pt idx="5">
                  <c:v>27087.346273522006</c:v>
                </c:pt>
                <c:pt idx="6">
                  <c:v>24891.074954047242</c:v>
                </c:pt>
                <c:pt idx="7">
                  <c:v>23024.244332493701</c:v>
                </c:pt>
              </c:numCache>
            </c:numRef>
          </c:xVal>
          <c:y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2"/>
          <c:order val="2"/>
          <c:tx>
            <c:v>Enlargement</c:v>
          </c:tx>
          <c:spPr>
            <a:ln w="28575">
              <a:noFill/>
            </a:ln>
          </c:spPr>
          <c:xVal>
            <c:numRef>
              <c:f>Sheet1!$B$26:$B$33</c:f>
              <c:numCache>
                <c:formatCode>0</c:formatCode>
                <c:ptCount val="8"/>
                <c:pt idx="0">
                  <c:v>36285.863488357805</c:v>
                </c:pt>
                <c:pt idx="1">
                  <c:v>34598.14890750395</c:v>
                </c:pt>
                <c:pt idx="2">
                  <c:v>32341.747891797175</c:v>
                </c:pt>
                <c:pt idx="3">
                  <c:v>30361.640878013674</c:v>
                </c:pt>
                <c:pt idx="4">
                  <c:v>29708.702364507997</c:v>
                </c:pt>
                <c:pt idx="5">
                  <c:v>27087.346273522006</c:v>
                </c:pt>
                <c:pt idx="6">
                  <c:v>24891.074954047242</c:v>
                </c:pt>
                <c:pt idx="7">
                  <c:v>23024.244332493701</c:v>
                </c:pt>
              </c:numCache>
            </c:numRef>
          </c:xVal>
          <c:y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3"/>
          <c:order val="3"/>
          <c:tx>
            <c:v>Contraction</c:v>
          </c:tx>
          <c:spPr>
            <a:ln w="28575">
              <a:noFill/>
            </a:ln>
          </c:spPr>
          <c:xVal>
            <c:numRef>
              <c:f>Sheet1!$B$26:$B$33</c:f>
              <c:numCache>
                <c:formatCode>0</c:formatCode>
                <c:ptCount val="8"/>
                <c:pt idx="0">
                  <c:v>36285.863488357805</c:v>
                </c:pt>
                <c:pt idx="1">
                  <c:v>34598.14890750395</c:v>
                </c:pt>
                <c:pt idx="2">
                  <c:v>32341.747891797175</c:v>
                </c:pt>
                <c:pt idx="3">
                  <c:v>30361.640878013674</c:v>
                </c:pt>
                <c:pt idx="4">
                  <c:v>29708.702364507997</c:v>
                </c:pt>
                <c:pt idx="5">
                  <c:v>27087.346273522006</c:v>
                </c:pt>
                <c:pt idx="6">
                  <c:v>24891.074954047242</c:v>
                </c:pt>
                <c:pt idx="7">
                  <c:v>23024.244332493701</c:v>
                </c:pt>
              </c:numCache>
            </c:numRef>
          </c:xVal>
          <c:y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4"/>
          <c:order val="4"/>
          <c:tx>
            <c:v>Bend</c:v>
          </c:tx>
          <c:spPr>
            <a:ln w="28575">
              <a:noFill/>
            </a:ln>
          </c:spPr>
          <c:xVal>
            <c:numRef>
              <c:f>Sheet1!$B$26:$B$33</c:f>
              <c:numCache>
                <c:formatCode>0</c:formatCode>
                <c:ptCount val="8"/>
                <c:pt idx="0">
                  <c:v>36285.863488357805</c:v>
                </c:pt>
                <c:pt idx="1">
                  <c:v>34598.14890750395</c:v>
                </c:pt>
                <c:pt idx="2">
                  <c:v>32341.747891797175</c:v>
                </c:pt>
                <c:pt idx="3">
                  <c:v>30361.640878013674</c:v>
                </c:pt>
                <c:pt idx="4">
                  <c:v>29708.702364507997</c:v>
                </c:pt>
                <c:pt idx="5">
                  <c:v>27087.346273522006</c:v>
                </c:pt>
                <c:pt idx="6">
                  <c:v>24891.074954047242</c:v>
                </c:pt>
                <c:pt idx="7">
                  <c:v>23024.244332493701</c:v>
                </c:pt>
              </c:numCache>
            </c:numRef>
          </c:xVal>
          <c:y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23648"/>
        <c:axId val="84125568"/>
      </c:scatterChart>
      <c:valAx>
        <c:axId val="84123648"/>
        <c:scaling>
          <c:orientation val="minMax"/>
          <c:min val="15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84125568"/>
        <c:crosses val="autoZero"/>
        <c:crossBetween val="midCat"/>
      </c:valAx>
      <c:valAx>
        <c:axId val="841255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</a:t>
                </a:r>
              </a:p>
            </c:rich>
          </c:tx>
          <c:layout/>
          <c:overlay val="0"/>
        </c:title>
        <c:numFmt formatCode="0.0000" sourceLinked="1"/>
        <c:majorTickMark val="out"/>
        <c:minorTickMark val="none"/>
        <c:tickLblPos val="nextTo"/>
        <c:crossAx val="841236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Sheet1!$G$14</c:f>
              <c:strCache>
                <c:ptCount val="1"/>
                <c:pt idx="0">
                  <c:v>Mitre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Sheet1!$E$15:$E$22</c:f>
              <c:numCache>
                <c:formatCode>0.00</c:formatCode>
                <c:ptCount val="8"/>
                <c:pt idx="0">
                  <c:v>132.76250937762276</c:v>
                </c:pt>
                <c:pt idx="1">
                  <c:v>120.69971782789827</c:v>
                </c:pt>
                <c:pt idx="2">
                  <c:v>105.46964946303589</c:v>
                </c:pt>
                <c:pt idx="3">
                  <c:v>92.950344966174058</c:v>
                </c:pt>
                <c:pt idx="4">
                  <c:v>88.995468454721603</c:v>
                </c:pt>
                <c:pt idx="5">
                  <c:v>73.983257080439017</c:v>
                </c:pt>
                <c:pt idx="6">
                  <c:v>62.472348564636583</c:v>
                </c:pt>
                <c:pt idx="7">
                  <c:v>53.452903240617189</c:v>
                </c:pt>
              </c:numCache>
            </c:numRef>
          </c:xVal>
          <c:yVal>
            <c:numRef>
              <c:f>Sheet1!$G$15:$G$22</c:f>
              <c:numCache>
                <c:formatCode>General</c:formatCode>
                <c:ptCount val="8"/>
                <c:pt idx="0">
                  <c:v>154</c:v>
                </c:pt>
                <c:pt idx="1">
                  <c:v>140</c:v>
                </c:pt>
                <c:pt idx="2">
                  <c:v>126</c:v>
                </c:pt>
                <c:pt idx="3">
                  <c:v>112</c:v>
                </c:pt>
                <c:pt idx="4">
                  <c:v>98</c:v>
                </c:pt>
                <c:pt idx="5">
                  <c:v>84</c:v>
                </c:pt>
                <c:pt idx="6">
                  <c:v>69</c:v>
                </c:pt>
                <c:pt idx="7">
                  <c:v>54</c:v>
                </c:pt>
              </c:numCache>
            </c:numRef>
          </c:yVal>
          <c:smooth val="0"/>
        </c:ser>
        <c:ser>
          <c:idx val="1"/>
          <c:order val="1"/>
          <c:tx>
            <c:v>Elbow</c:v>
          </c:tx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Sheet1!$E$15:$E$22</c:f>
              <c:numCache>
                <c:formatCode>0.00</c:formatCode>
                <c:ptCount val="8"/>
                <c:pt idx="0">
                  <c:v>132.76250937762276</c:v>
                </c:pt>
                <c:pt idx="1">
                  <c:v>120.69971782789827</c:v>
                </c:pt>
                <c:pt idx="2">
                  <c:v>105.46964946303589</c:v>
                </c:pt>
                <c:pt idx="3">
                  <c:v>92.950344966174058</c:v>
                </c:pt>
                <c:pt idx="4">
                  <c:v>88.995468454721603</c:v>
                </c:pt>
                <c:pt idx="5">
                  <c:v>73.983257080439017</c:v>
                </c:pt>
                <c:pt idx="6">
                  <c:v>62.472348564636583</c:v>
                </c:pt>
                <c:pt idx="7">
                  <c:v>53.452903240617189</c:v>
                </c:pt>
              </c:numCache>
            </c:numRef>
          </c:xVal>
          <c:yVal>
            <c:numRef>
              <c:f>Sheet1!$H$15:$H$22</c:f>
              <c:numCache>
                <c:formatCode>General</c:formatCode>
                <c:ptCount val="8"/>
                <c:pt idx="0">
                  <c:v>80</c:v>
                </c:pt>
                <c:pt idx="1">
                  <c:v>79</c:v>
                </c:pt>
                <c:pt idx="2">
                  <c:v>71</c:v>
                </c:pt>
                <c:pt idx="3">
                  <c:v>64</c:v>
                </c:pt>
                <c:pt idx="4">
                  <c:v>54</c:v>
                </c:pt>
                <c:pt idx="5">
                  <c:v>47</c:v>
                </c:pt>
                <c:pt idx="6">
                  <c:v>41</c:v>
                </c:pt>
                <c:pt idx="7">
                  <c:v>36</c:v>
                </c:pt>
              </c:numCache>
            </c:numRef>
          </c:yVal>
          <c:smooth val="0"/>
        </c:ser>
        <c:ser>
          <c:idx val="2"/>
          <c:order val="2"/>
          <c:tx>
            <c:v>Bend</c:v>
          </c:tx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Sheet1!$E$15:$E$22</c:f>
              <c:numCache>
                <c:formatCode>0.00</c:formatCode>
                <c:ptCount val="8"/>
                <c:pt idx="0">
                  <c:v>132.76250937762276</c:v>
                </c:pt>
                <c:pt idx="1">
                  <c:v>120.69971782789827</c:v>
                </c:pt>
                <c:pt idx="2">
                  <c:v>105.46964946303589</c:v>
                </c:pt>
                <c:pt idx="3">
                  <c:v>92.950344966174058</c:v>
                </c:pt>
                <c:pt idx="4">
                  <c:v>88.995468454721603</c:v>
                </c:pt>
                <c:pt idx="5">
                  <c:v>73.983257080439017</c:v>
                </c:pt>
                <c:pt idx="6">
                  <c:v>62.472348564636583</c:v>
                </c:pt>
                <c:pt idx="7">
                  <c:v>53.452903240617189</c:v>
                </c:pt>
              </c:numCache>
            </c:numRef>
          </c:xVal>
          <c:yVal>
            <c:numRef>
              <c:f>Sheet1!$K$15:$K$22</c:f>
              <c:numCache>
                <c:formatCode>General</c:formatCode>
                <c:ptCount val="8"/>
                <c:pt idx="0">
                  <c:v>76</c:v>
                </c:pt>
                <c:pt idx="1">
                  <c:v>70</c:v>
                </c:pt>
                <c:pt idx="2">
                  <c:v>59</c:v>
                </c:pt>
                <c:pt idx="3">
                  <c:v>57</c:v>
                </c:pt>
                <c:pt idx="4">
                  <c:v>48</c:v>
                </c:pt>
                <c:pt idx="5">
                  <c:v>40</c:v>
                </c:pt>
                <c:pt idx="6">
                  <c:v>35</c:v>
                </c:pt>
                <c:pt idx="7">
                  <c:v>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842304"/>
        <c:axId val="106566784"/>
      </c:scatterChart>
      <c:valAx>
        <c:axId val="10184230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106566784"/>
        <c:crosses val="autoZero"/>
        <c:crossBetween val="midCat"/>
      </c:valAx>
      <c:valAx>
        <c:axId val="106566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8423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Sheet1!$E$15:$E$22</c:f>
              <c:numCache>
                <c:formatCode>0.00</c:formatCode>
                <c:ptCount val="8"/>
                <c:pt idx="0">
                  <c:v>132.76250937762276</c:v>
                </c:pt>
                <c:pt idx="1">
                  <c:v>120.69971782789827</c:v>
                </c:pt>
                <c:pt idx="2">
                  <c:v>105.46964946303589</c:v>
                </c:pt>
                <c:pt idx="3">
                  <c:v>92.950344966174058</c:v>
                </c:pt>
                <c:pt idx="4">
                  <c:v>88.995468454721603</c:v>
                </c:pt>
                <c:pt idx="5">
                  <c:v>73.983257080439017</c:v>
                </c:pt>
                <c:pt idx="6">
                  <c:v>62.472348564636583</c:v>
                </c:pt>
                <c:pt idx="7">
                  <c:v>53.452903240617189</c:v>
                </c:pt>
              </c:numCache>
            </c:numRef>
          </c:xVal>
          <c:yVal>
            <c:numRef>
              <c:f>Sheet1!$I$15:$I$22</c:f>
              <c:numCache>
                <c:formatCode>0.00</c:formatCode>
                <c:ptCount val="8"/>
                <c:pt idx="0">
                  <c:v>37.556675268607442</c:v>
                </c:pt>
                <c:pt idx="1">
                  <c:v>33.510422458912458</c:v>
                </c:pt>
                <c:pt idx="2">
                  <c:v>26.351498642027025</c:v>
                </c:pt>
                <c:pt idx="3">
                  <c:v>23.000737662027959</c:v>
                </c:pt>
                <c:pt idx="4">
                  <c:v>26.362713444242509</c:v>
                </c:pt>
                <c:pt idx="5">
                  <c:v>22.349106937644539</c:v>
                </c:pt>
                <c:pt idx="6">
                  <c:v>17.670977078098652</c:v>
                </c:pt>
                <c:pt idx="7">
                  <c:v>14.65472976244817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591744"/>
        <c:axId val="106593280"/>
      </c:scatterChart>
      <c:valAx>
        <c:axId val="10659174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106593280"/>
        <c:crosses val="autoZero"/>
        <c:crossBetween val="midCat"/>
      </c:valAx>
      <c:valAx>
        <c:axId val="1065932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65917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Sheet1!$E$15:$E$22</c:f>
              <c:numCache>
                <c:formatCode>0.00</c:formatCode>
                <c:ptCount val="8"/>
                <c:pt idx="0">
                  <c:v>132.76250937762276</c:v>
                </c:pt>
                <c:pt idx="1">
                  <c:v>120.69971782789827</c:v>
                </c:pt>
                <c:pt idx="2">
                  <c:v>105.46964946303589</c:v>
                </c:pt>
                <c:pt idx="3">
                  <c:v>92.950344966174058</c:v>
                </c:pt>
                <c:pt idx="4">
                  <c:v>88.995468454721603</c:v>
                </c:pt>
                <c:pt idx="5">
                  <c:v>73.983257080439017</c:v>
                </c:pt>
                <c:pt idx="6">
                  <c:v>62.472348564636583</c:v>
                </c:pt>
                <c:pt idx="7">
                  <c:v>53.452903240617189</c:v>
                </c:pt>
              </c:numCache>
            </c:numRef>
          </c:xVal>
          <c:yVal>
            <c:numRef>
              <c:f>Sheet1!$J$15:$J$22</c:f>
              <c:numCache>
                <c:formatCode>0.00</c:formatCode>
                <c:ptCount val="8"/>
                <c:pt idx="0">
                  <c:v>26.443324731392558</c:v>
                </c:pt>
                <c:pt idx="1">
                  <c:v>25.489577541087542</c:v>
                </c:pt>
                <c:pt idx="2">
                  <c:v>19.648501357972975</c:v>
                </c:pt>
                <c:pt idx="3">
                  <c:v>21.999262337972041</c:v>
                </c:pt>
                <c:pt idx="4">
                  <c:v>12.637286555757491</c:v>
                </c:pt>
                <c:pt idx="5">
                  <c:v>9.6508930623554612</c:v>
                </c:pt>
                <c:pt idx="6">
                  <c:v>9.3290229219013483</c:v>
                </c:pt>
                <c:pt idx="7">
                  <c:v>8.34527023755183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610048"/>
        <c:axId val="106620032"/>
      </c:scatterChart>
      <c:valAx>
        <c:axId val="10661004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106620032"/>
        <c:crosses val="autoZero"/>
        <c:crossBetween val="midCat"/>
      </c:valAx>
      <c:valAx>
        <c:axId val="10662003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66100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Sheet1!$B$26:$B$33</c:f>
              <c:numCache>
                <c:formatCode>0</c:formatCode>
                <c:ptCount val="8"/>
                <c:pt idx="0">
                  <c:v>36285.863488357805</c:v>
                </c:pt>
                <c:pt idx="1">
                  <c:v>34598.14890750395</c:v>
                </c:pt>
                <c:pt idx="2">
                  <c:v>32341.747891797175</c:v>
                </c:pt>
                <c:pt idx="3">
                  <c:v>30361.640878013674</c:v>
                </c:pt>
                <c:pt idx="4">
                  <c:v>29708.702364507997</c:v>
                </c:pt>
                <c:pt idx="5">
                  <c:v>27087.346273522006</c:v>
                </c:pt>
                <c:pt idx="6">
                  <c:v>24891.074954047242</c:v>
                </c:pt>
                <c:pt idx="7">
                  <c:v>23024.244332493701</c:v>
                </c:pt>
              </c:numCache>
            </c:numRef>
          </c:xVal>
          <c:yVal>
            <c:numRef>
              <c:f>Sheet1!$C$26:$C$33</c:f>
              <c:numCache>
                <c:formatCode>0.0000</c:formatCode>
                <c:ptCount val="8"/>
                <c:pt idx="0">
                  <c:v>1.1599660229528386</c:v>
                </c:pt>
                <c:pt idx="1">
                  <c:v>1.1599032915687622</c:v>
                </c:pt>
                <c:pt idx="2">
                  <c:v>1.1946564783469713</c:v>
                </c:pt>
                <c:pt idx="3">
                  <c:v>1.2049444253354669</c:v>
                </c:pt>
                <c:pt idx="4">
                  <c:v>1.1011796634326347</c:v>
                </c:pt>
                <c:pt idx="5">
                  <c:v>1.1353920240179503</c:v>
                </c:pt>
                <c:pt idx="6">
                  <c:v>1.104488651144748</c:v>
                </c:pt>
                <c:pt idx="7">
                  <c:v>1.0102351177618933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403136"/>
        <c:axId val="105404672"/>
      </c:scatterChart>
      <c:valAx>
        <c:axId val="1054031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05404672"/>
        <c:crosses val="autoZero"/>
        <c:crossBetween val="midCat"/>
      </c:valAx>
      <c:valAx>
        <c:axId val="105404672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054031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Sheet1!$B$26:$B$33</c:f>
              <c:numCache>
                <c:formatCode>0</c:formatCode>
                <c:ptCount val="8"/>
                <c:pt idx="0">
                  <c:v>36285.863488357805</c:v>
                </c:pt>
                <c:pt idx="1">
                  <c:v>34598.14890750395</c:v>
                </c:pt>
                <c:pt idx="2">
                  <c:v>32341.747891797175</c:v>
                </c:pt>
                <c:pt idx="3">
                  <c:v>30361.640878013674</c:v>
                </c:pt>
                <c:pt idx="4">
                  <c:v>29708.702364507997</c:v>
                </c:pt>
                <c:pt idx="5">
                  <c:v>27087.346273522006</c:v>
                </c:pt>
                <c:pt idx="6">
                  <c:v>24891.074954047242</c:v>
                </c:pt>
                <c:pt idx="7">
                  <c:v>23024.244332493701</c:v>
                </c:pt>
              </c:numCache>
            </c:numRef>
          </c:xVal>
          <c:yVal>
            <c:numRef>
              <c:f>Sheet1!$C$26:$C$33</c:f>
              <c:numCache>
                <c:formatCode>0.0000</c:formatCode>
                <c:ptCount val="8"/>
                <c:pt idx="0">
                  <c:v>1.1599660229528386</c:v>
                </c:pt>
                <c:pt idx="1">
                  <c:v>1.1599032915687622</c:v>
                </c:pt>
                <c:pt idx="2">
                  <c:v>1.1946564783469713</c:v>
                </c:pt>
                <c:pt idx="3">
                  <c:v>1.2049444253354669</c:v>
                </c:pt>
                <c:pt idx="4">
                  <c:v>1.1011796634326347</c:v>
                </c:pt>
                <c:pt idx="5">
                  <c:v>1.1353920240179503</c:v>
                </c:pt>
                <c:pt idx="6">
                  <c:v>1.104488651144748</c:v>
                </c:pt>
                <c:pt idx="7">
                  <c:v>1.0102351177618933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85248"/>
        <c:axId val="38883712"/>
      </c:scatterChart>
      <c:valAx>
        <c:axId val="38885248"/>
        <c:scaling>
          <c:orientation val="minMax"/>
          <c:min val="20000"/>
        </c:scaling>
        <c:delete val="0"/>
        <c:axPos val="b"/>
        <c:numFmt formatCode="0" sourceLinked="1"/>
        <c:majorTickMark val="out"/>
        <c:minorTickMark val="none"/>
        <c:tickLblPos val="nextTo"/>
        <c:crossAx val="38883712"/>
        <c:crosses val="autoZero"/>
        <c:crossBetween val="midCat"/>
      </c:valAx>
      <c:valAx>
        <c:axId val="38883712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388852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9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782" cy="629672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43</xdr:row>
      <xdr:rowOff>4761</xdr:rowOff>
    </xdr:from>
    <xdr:to>
      <xdr:col>17</xdr:col>
      <xdr:colOff>723900</xdr:colOff>
      <xdr:row>62</xdr:row>
      <xdr:rowOff>123824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295275</xdr:colOff>
      <xdr:row>44</xdr:row>
      <xdr:rowOff>133350</xdr:rowOff>
    </xdr:from>
    <xdr:to>
      <xdr:col>6</xdr:col>
      <xdr:colOff>609600</xdr:colOff>
      <xdr:row>59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1047750</xdr:colOff>
      <xdr:row>44</xdr:row>
      <xdr:rowOff>176212</xdr:rowOff>
    </xdr:from>
    <xdr:to>
      <xdr:col>13</xdr:col>
      <xdr:colOff>66675</xdr:colOff>
      <xdr:row>59</xdr:row>
      <xdr:rowOff>61912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28575</xdr:colOff>
      <xdr:row>28</xdr:row>
      <xdr:rowOff>85725</xdr:rowOff>
    </xdr:from>
    <xdr:to>
      <xdr:col>20</xdr:col>
      <xdr:colOff>438150</xdr:colOff>
      <xdr:row>42</xdr:row>
      <xdr:rowOff>161925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66675</xdr:colOff>
      <xdr:row>3</xdr:row>
      <xdr:rowOff>9525</xdr:rowOff>
    </xdr:from>
    <xdr:to>
      <xdr:col>24</xdr:col>
      <xdr:colOff>581025</xdr:colOff>
      <xdr:row>29</xdr:row>
      <xdr:rowOff>104775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B33" sqref="B33"/>
    </sheetView>
  </sheetViews>
  <sheetFormatPr defaultRowHeight="15" x14ac:dyDescent="0.25"/>
  <cols>
    <col min="1" max="1" width="6.140625" customWidth="1"/>
    <col min="2" max="2" width="10.7109375" bestFit="1" customWidth="1"/>
    <col min="3" max="3" width="8.5703125" bestFit="1" customWidth="1"/>
    <col min="4" max="4" width="8.28515625" customWidth="1"/>
    <col min="5" max="5" width="12.28515625" bestFit="1" customWidth="1"/>
    <col min="6" max="6" width="12" bestFit="1" customWidth="1"/>
    <col min="7" max="7" width="15" bestFit="1" customWidth="1"/>
    <col min="8" max="8" width="14.5703125" bestFit="1" customWidth="1"/>
    <col min="9" max="9" width="12.28515625" bestFit="1" customWidth="1"/>
    <col min="10" max="10" width="12" customWidth="1"/>
    <col min="12" max="12" width="6" bestFit="1" customWidth="1"/>
    <col min="13" max="13" width="7.5703125" bestFit="1" customWidth="1"/>
    <col min="14" max="14" width="10.42578125" bestFit="1" customWidth="1"/>
    <col min="15" max="15" width="11" bestFit="1" customWidth="1"/>
    <col min="16" max="16" width="17" bestFit="1" customWidth="1"/>
    <col min="17" max="17" width="16" bestFit="1" customWidth="1"/>
    <col min="18" max="18" width="11.140625" bestFit="1" customWidth="1"/>
  </cols>
  <sheetData>
    <row r="1" spans="1:14" ht="23.25" x14ac:dyDescent="0.35">
      <c r="A1" s="20" t="s">
        <v>20</v>
      </c>
    </row>
    <row r="2" spans="1:14" x14ac:dyDescent="0.25">
      <c r="A2" s="25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5" t="s">
        <v>5</v>
      </c>
      <c r="G2" s="25" t="s">
        <v>6</v>
      </c>
      <c r="H2" s="25" t="s">
        <v>7</v>
      </c>
      <c r="I2" s="25" t="s">
        <v>8</v>
      </c>
    </row>
    <row r="3" spans="1:14" x14ac:dyDescent="0.25">
      <c r="A3" s="1">
        <v>1</v>
      </c>
      <c r="B3" s="2">
        <v>26.25</v>
      </c>
      <c r="C3" s="2">
        <v>41</v>
      </c>
      <c r="D3" s="1">
        <f xml:space="preserve"> B3/C3</f>
        <v>0.6402439024390244</v>
      </c>
      <c r="E3" s="2">
        <v>154</v>
      </c>
      <c r="F3" s="2">
        <v>80</v>
      </c>
      <c r="G3" s="2">
        <v>-51</v>
      </c>
      <c r="H3" s="2">
        <v>115</v>
      </c>
      <c r="I3" s="2">
        <v>76</v>
      </c>
    </row>
    <row r="4" spans="1:14" x14ac:dyDescent="0.25">
      <c r="A4" s="1">
        <v>2</v>
      </c>
      <c r="B4" s="2">
        <v>26.25</v>
      </c>
      <c r="C4" s="2">
        <v>43</v>
      </c>
      <c r="D4" s="1">
        <f t="shared" ref="D4:D10" si="0" xml:space="preserve"> B4/C4</f>
        <v>0.61046511627906974</v>
      </c>
      <c r="E4" s="2">
        <v>140</v>
      </c>
      <c r="F4" s="2">
        <v>79</v>
      </c>
      <c r="G4" s="2">
        <v>-47</v>
      </c>
      <c r="H4" s="2">
        <v>106</v>
      </c>
      <c r="I4" s="2">
        <v>70</v>
      </c>
    </row>
    <row r="5" spans="1:14" x14ac:dyDescent="0.25">
      <c r="A5" s="1">
        <v>3</v>
      </c>
      <c r="B5" s="2">
        <v>26.25</v>
      </c>
      <c r="C5" s="2">
        <v>46</v>
      </c>
      <c r="D5" s="1">
        <f t="shared" si="0"/>
        <v>0.57065217391304346</v>
      </c>
      <c r="E5" s="2">
        <v>126</v>
      </c>
      <c r="F5" s="2">
        <v>71</v>
      </c>
      <c r="G5" s="2">
        <v>-44</v>
      </c>
      <c r="H5" s="2">
        <v>90</v>
      </c>
      <c r="I5" s="2">
        <v>59</v>
      </c>
    </row>
    <row r="6" spans="1:14" x14ac:dyDescent="0.25">
      <c r="A6" s="1">
        <v>4</v>
      </c>
      <c r="B6" s="2">
        <v>26.25</v>
      </c>
      <c r="C6" s="2">
        <v>49</v>
      </c>
      <c r="D6" s="1">
        <f t="shared" si="0"/>
        <v>0.5357142857142857</v>
      </c>
      <c r="E6" s="2">
        <v>112</v>
      </c>
      <c r="F6" s="2">
        <v>64</v>
      </c>
      <c r="G6" s="2">
        <v>-39</v>
      </c>
      <c r="H6" s="2">
        <v>84</v>
      </c>
      <c r="I6" s="2">
        <v>57</v>
      </c>
    </row>
    <row r="7" spans="1:14" x14ac:dyDescent="0.25">
      <c r="A7" s="1">
        <v>5</v>
      </c>
      <c r="B7" s="2">
        <v>16.25</v>
      </c>
      <c r="C7" s="2">
        <v>31</v>
      </c>
      <c r="D7" s="1">
        <f t="shared" si="0"/>
        <v>0.52419354838709675</v>
      </c>
      <c r="E7" s="2">
        <v>98</v>
      </c>
      <c r="F7" s="2">
        <v>54</v>
      </c>
      <c r="G7" s="2">
        <v>-33</v>
      </c>
      <c r="H7" s="2">
        <v>72</v>
      </c>
      <c r="I7" s="2">
        <v>48</v>
      </c>
    </row>
    <row r="8" spans="1:14" x14ac:dyDescent="0.25">
      <c r="A8" s="1">
        <v>6</v>
      </c>
      <c r="B8" s="2">
        <v>16.25</v>
      </c>
      <c r="C8" s="2">
        <v>34</v>
      </c>
      <c r="D8" s="1">
        <f t="shared" si="0"/>
        <v>0.47794117647058826</v>
      </c>
      <c r="E8" s="2">
        <v>84</v>
      </c>
      <c r="F8" s="2">
        <v>47</v>
      </c>
      <c r="G8" s="2">
        <v>-27</v>
      </c>
      <c r="H8" s="2">
        <v>59</v>
      </c>
      <c r="I8" s="2">
        <v>40</v>
      </c>
    </row>
    <row r="9" spans="1:14" x14ac:dyDescent="0.25">
      <c r="A9" s="1">
        <v>7</v>
      </c>
      <c r="B9" s="2">
        <v>16.25</v>
      </c>
      <c r="C9" s="2">
        <v>37</v>
      </c>
      <c r="D9" s="1">
        <f t="shared" si="0"/>
        <v>0.4391891891891892</v>
      </c>
      <c r="E9" s="2">
        <v>69</v>
      </c>
      <c r="F9" s="2">
        <v>41</v>
      </c>
      <c r="G9" s="2">
        <v>-24</v>
      </c>
      <c r="H9" s="2">
        <v>51</v>
      </c>
      <c r="I9" s="2">
        <v>35</v>
      </c>
    </row>
    <row r="10" spans="1:14" x14ac:dyDescent="0.25">
      <c r="A10" s="1">
        <v>8</v>
      </c>
      <c r="B10" s="2">
        <v>16.25</v>
      </c>
      <c r="C10" s="2">
        <v>40</v>
      </c>
      <c r="D10" s="1">
        <f t="shared" si="0"/>
        <v>0.40625</v>
      </c>
      <c r="E10" s="2">
        <v>54</v>
      </c>
      <c r="F10" s="2">
        <v>36</v>
      </c>
      <c r="G10" s="2">
        <v>-21</v>
      </c>
      <c r="H10" s="2">
        <v>44</v>
      </c>
      <c r="I10" s="2">
        <v>28</v>
      </c>
    </row>
    <row r="12" spans="1:14" ht="24" thickBot="1" x14ac:dyDescent="0.4">
      <c r="A12" s="20" t="s">
        <v>21</v>
      </c>
    </row>
    <row r="13" spans="1:14" ht="16.5" thickTop="1" thickBot="1" x14ac:dyDescent="0.3">
      <c r="E13" s="17" t="s">
        <v>16</v>
      </c>
      <c r="F13" s="18"/>
      <c r="G13" s="18"/>
      <c r="H13" s="18"/>
      <c r="I13" s="18"/>
      <c r="J13" s="18"/>
      <c r="K13" s="19"/>
    </row>
    <row r="14" spans="1:14" ht="15.75" thickTop="1" x14ac:dyDescent="0.25">
      <c r="A14" s="1" t="s">
        <v>0</v>
      </c>
      <c r="B14" s="2" t="s">
        <v>1</v>
      </c>
      <c r="C14" s="2" t="s">
        <v>14</v>
      </c>
      <c r="D14" s="5" t="s">
        <v>15</v>
      </c>
      <c r="E14" s="13" t="s">
        <v>17</v>
      </c>
      <c r="F14" s="14" t="s">
        <v>18</v>
      </c>
      <c r="G14" s="14" t="s">
        <v>9</v>
      </c>
      <c r="H14" s="14" t="s">
        <v>10</v>
      </c>
      <c r="I14" s="14" t="s">
        <v>11</v>
      </c>
      <c r="J14" s="14" t="s">
        <v>12</v>
      </c>
      <c r="K14" s="15" t="s">
        <v>13</v>
      </c>
      <c r="N14" s="16"/>
    </row>
    <row r="15" spans="1:14" x14ac:dyDescent="0.25">
      <c r="A15" s="1">
        <v>1</v>
      </c>
      <c r="B15" s="3">
        <f>B3/C3</f>
        <v>0.6402439024390244</v>
      </c>
      <c r="C15" s="4">
        <f>B15*10^(-3)/3.97/10^-4</f>
        <v>1.6127050439270134</v>
      </c>
      <c r="D15" s="6">
        <f>B15*10^(-3)/6.88/10^-4</f>
        <v>0.93058706749858189</v>
      </c>
      <c r="E15" s="7">
        <f>C15^2/2/9.795*1000</f>
        <v>132.76250937762276</v>
      </c>
      <c r="F15" s="4">
        <f>D15^2/2/9.795*1000</f>
        <v>44.205834109015321</v>
      </c>
      <c r="G15" s="2">
        <f>E3</f>
        <v>154</v>
      </c>
      <c r="H15" s="2">
        <f>F3</f>
        <v>80</v>
      </c>
      <c r="I15" s="4">
        <f>G3+E15-F15</f>
        <v>37.556675268607442</v>
      </c>
      <c r="J15" s="4">
        <f>H3-E15+F15</f>
        <v>26.443324731392558</v>
      </c>
      <c r="K15" s="8">
        <f>I3</f>
        <v>76</v>
      </c>
    </row>
    <row r="16" spans="1:14" x14ac:dyDescent="0.25">
      <c r="A16" s="1">
        <v>2</v>
      </c>
      <c r="B16" s="3">
        <f t="shared" ref="B16:B21" si="1">B4/C4</f>
        <v>0.61046511627906974</v>
      </c>
      <c r="C16" s="4">
        <f t="shared" ref="C16:C22" si="2">B16*10^(-3)/3.97/10^-4</f>
        <v>1.5376955070001757</v>
      </c>
      <c r="D16" s="6">
        <f t="shared" ref="D16:D22" si="3">B16*10^(-3)/6.88/10^-4</f>
        <v>0.8873039480800432</v>
      </c>
      <c r="E16" s="7">
        <f t="shared" ref="E16:E22" si="4">C16^2/2/9.795*1000</f>
        <v>120.69971782789827</v>
      </c>
      <c r="F16" s="4">
        <f t="shared" ref="F16:F22" si="5">D16^2/2/9.795*1000</f>
        <v>40.18929536898581</v>
      </c>
      <c r="G16" s="2">
        <f t="shared" ref="G16:G22" si="6">E4</f>
        <v>140</v>
      </c>
      <c r="H16" s="2">
        <f t="shared" ref="H16:H22" si="7">F4</f>
        <v>79</v>
      </c>
      <c r="I16" s="4">
        <f t="shared" ref="I16:I22" si="8">G4+E16-F16</f>
        <v>33.510422458912458</v>
      </c>
      <c r="J16" s="4">
        <f t="shared" ref="J16:J22" si="9">H4-E16+F16</f>
        <v>25.489577541087542</v>
      </c>
      <c r="K16" s="8">
        <f t="shared" ref="K16:K22" si="10">I4</f>
        <v>70</v>
      </c>
    </row>
    <row r="17" spans="1:11" x14ac:dyDescent="0.25">
      <c r="A17" s="1">
        <v>3</v>
      </c>
      <c r="B17" s="3">
        <f t="shared" si="1"/>
        <v>0.57065217391304346</v>
      </c>
      <c r="C17" s="4">
        <f t="shared" si="2"/>
        <v>1.4374110174132078</v>
      </c>
      <c r="D17" s="6">
        <f t="shared" si="3"/>
        <v>0.8294362992922143</v>
      </c>
      <c r="E17" s="7">
        <f t="shared" si="4"/>
        <v>105.46964946303589</v>
      </c>
      <c r="F17" s="4">
        <f t="shared" si="5"/>
        <v>35.118150821008868</v>
      </c>
      <c r="G17" s="2">
        <f t="shared" si="6"/>
        <v>126</v>
      </c>
      <c r="H17" s="2">
        <f t="shared" si="7"/>
        <v>71</v>
      </c>
      <c r="I17" s="4">
        <f t="shared" si="8"/>
        <v>26.351498642027025</v>
      </c>
      <c r="J17" s="4">
        <f t="shared" si="9"/>
        <v>19.648501357972975</v>
      </c>
      <c r="K17" s="8">
        <f t="shared" si="10"/>
        <v>59</v>
      </c>
    </row>
    <row r="18" spans="1:11" x14ac:dyDescent="0.25">
      <c r="A18" s="1">
        <v>4</v>
      </c>
      <c r="B18" s="3">
        <f t="shared" si="1"/>
        <v>0.5357142857142857</v>
      </c>
      <c r="C18" s="4">
        <f t="shared" si="2"/>
        <v>1.3494062612450521</v>
      </c>
      <c r="D18" s="6">
        <f t="shared" si="3"/>
        <v>0.77865448504983392</v>
      </c>
      <c r="E18" s="7">
        <f t="shared" si="4"/>
        <v>92.950344966174058</v>
      </c>
      <c r="F18" s="4">
        <f t="shared" si="5"/>
        <v>30.949607304146099</v>
      </c>
      <c r="G18" s="2">
        <f t="shared" si="6"/>
        <v>112</v>
      </c>
      <c r="H18" s="2">
        <f t="shared" si="7"/>
        <v>64</v>
      </c>
      <c r="I18" s="4">
        <f t="shared" si="8"/>
        <v>23.000737662027959</v>
      </c>
      <c r="J18" s="4">
        <f t="shared" si="9"/>
        <v>21.999262337972041</v>
      </c>
      <c r="K18" s="8">
        <f t="shared" si="10"/>
        <v>57</v>
      </c>
    </row>
    <row r="19" spans="1:11" x14ac:dyDescent="0.25">
      <c r="A19" s="1">
        <v>5</v>
      </c>
      <c r="B19" s="3">
        <f t="shared" si="1"/>
        <v>0.52419354838709675</v>
      </c>
      <c r="C19" s="4">
        <f t="shared" si="2"/>
        <v>1.320386771755911</v>
      </c>
      <c r="D19" s="6">
        <f t="shared" si="3"/>
        <v>0.76190922730682653</v>
      </c>
      <c r="E19" s="7">
        <f t="shared" si="4"/>
        <v>88.995468454721603</v>
      </c>
      <c r="F19" s="4">
        <f t="shared" si="5"/>
        <v>29.632755010479094</v>
      </c>
      <c r="G19" s="2">
        <f t="shared" si="6"/>
        <v>98</v>
      </c>
      <c r="H19" s="2">
        <f t="shared" si="7"/>
        <v>54</v>
      </c>
      <c r="I19" s="4">
        <f t="shared" si="8"/>
        <v>26.362713444242509</v>
      </c>
      <c r="J19" s="4">
        <f t="shared" si="9"/>
        <v>12.637286555757491</v>
      </c>
      <c r="K19" s="8">
        <f t="shared" si="10"/>
        <v>48</v>
      </c>
    </row>
    <row r="20" spans="1:11" x14ac:dyDescent="0.25">
      <c r="A20" s="1">
        <v>6</v>
      </c>
      <c r="B20" s="3">
        <f t="shared" si="1"/>
        <v>0.47794117647058826</v>
      </c>
      <c r="C20" s="4">
        <f t="shared" si="2"/>
        <v>1.203882056600978</v>
      </c>
      <c r="D20" s="6">
        <f t="shared" si="3"/>
        <v>0.69468194254445959</v>
      </c>
      <c r="E20" s="7">
        <f t="shared" si="4"/>
        <v>73.983257080439017</v>
      </c>
      <c r="F20" s="4">
        <f t="shared" si="5"/>
        <v>24.634150142794478</v>
      </c>
      <c r="G20" s="2">
        <f t="shared" si="6"/>
        <v>84</v>
      </c>
      <c r="H20" s="2">
        <f t="shared" si="7"/>
        <v>47</v>
      </c>
      <c r="I20" s="4">
        <f t="shared" si="8"/>
        <v>22.349106937644539</v>
      </c>
      <c r="J20" s="4">
        <f t="shared" si="9"/>
        <v>9.6508930623554612</v>
      </c>
      <c r="K20" s="8">
        <f t="shared" si="10"/>
        <v>40</v>
      </c>
    </row>
    <row r="21" spans="1:11" x14ac:dyDescent="0.25">
      <c r="A21" s="1">
        <v>7</v>
      </c>
      <c r="B21" s="3">
        <f t="shared" si="1"/>
        <v>0.4391891891891892</v>
      </c>
      <c r="C21" s="4">
        <f t="shared" si="2"/>
        <v>1.1062699979576553</v>
      </c>
      <c r="D21" s="6">
        <f t="shared" si="3"/>
        <v>0.63835637963544944</v>
      </c>
      <c r="E21" s="7">
        <f t="shared" si="4"/>
        <v>62.472348564636583</v>
      </c>
      <c r="F21" s="4">
        <f t="shared" si="5"/>
        <v>20.801371486537931</v>
      </c>
      <c r="G21" s="2">
        <f t="shared" si="6"/>
        <v>69</v>
      </c>
      <c r="H21" s="2">
        <f t="shared" si="7"/>
        <v>41</v>
      </c>
      <c r="I21" s="4">
        <f t="shared" si="8"/>
        <v>17.670977078098652</v>
      </c>
      <c r="J21" s="4">
        <f t="shared" si="9"/>
        <v>9.3290229219013483</v>
      </c>
      <c r="K21" s="8">
        <f t="shared" si="10"/>
        <v>35</v>
      </c>
    </row>
    <row r="22" spans="1:11" ht="15.75" thickBot="1" x14ac:dyDescent="0.3">
      <c r="A22" s="1">
        <v>8</v>
      </c>
      <c r="B22" s="3">
        <f>B10/C10</f>
        <v>0.40625</v>
      </c>
      <c r="C22" s="4">
        <f t="shared" si="2"/>
        <v>1.0232997481108312</v>
      </c>
      <c r="D22" s="6">
        <f t="shared" si="3"/>
        <v>0.59047965116279078</v>
      </c>
      <c r="E22" s="9">
        <f t="shared" si="4"/>
        <v>53.452903240617189</v>
      </c>
      <c r="F22" s="10">
        <f t="shared" si="5"/>
        <v>17.798173478169019</v>
      </c>
      <c r="G22" s="11">
        <f t="shared" si="6"/>
        <v>54</v>
      </c>
      <c r="H22" s="11">
        <f t="shared" si="7"/>
        <v>36</v>
      </c>
      <c r="I22" s="10">
        <f t="shared" si="8"/>
        <v>14.65472976244817</v>
      </c>
      <c r="J22" s="10">
        <f t="shared" si="9"/>
        <v>8.34527023755183</v>
      </c>
      <c r="K22" s="12">
        <f t="shared" si="10"/>
        <v>28</v>
      </c>
    </row>
    <row r="23" spans="1:11" ht="23.25" customHeight="1" thickTop="1" x14ac:dyDescent="0.35">
      <c r="A23" s="20" t="s">
        <v>23</v>
      </c>
    </row>
    <row r="24" spans="1:11" ht="11.25" customHeight="1" x14ac:dyDescent="0.35">
      <c r="A24" s="20"/>
      <c r="C24" s="2" t="s">
        <v>19</v>
      </c>
    </row>
    <row r="25" spans="1:11" x14ac:dyDescent="0.25">
      <c r="A25" s="1" t="s">
        <v>0</v>
      </c>
      <c r="B25" s="22" t="s">
        <v>22</v>
      </c>
      <c r="C25" s="21" t="s">
        <v>9</v>
      </c>
    </row>
    <row r="26" spans="1:11" x14ac:dyDescent="0.25">
      <c r="A26" s="1">
        <v>1</v>
      </c>
      <c r="B26" s="23">
        <f>C15*(22.5/1000)/(0.000001)</f>
        <v>36285.863488357805</v>
      </c>
      <c r="C26" s="24">
        <f>G15/E15</f>
        <v>1.1599660229528386</v>
      </c>
    </row>
    <row r="27" spans="1:11" x14ac:dyDescent="0.25">
      <c r="A27" s="1">
        <v>2</v>
      </c>
      <c r="B27" s="23">
        <f>C16*(22.5/1000)/(0.000001)</f>
        <v>34598.14890750395</v>
      </c>
      <c r="C27" s="24">
        <f t="shared" ref="C27:C33" si="11">G16/E16</f>
        <v>1.1599032915687622</v>
      </c>
    </row>
    <row r="28" spans="1:11" x14ac:dyDescent="0.25">
      <c r="A28" s="1">
        <v>3</v>
      </c>
      <c r="B28" s="23">
        <f>C17*(22.5/1000)/(0.000001)</f>
        <v>32341.747891797175</v>
      </c>
      <c r="C28" s="24">
        <f t="shared" si="11"/>
        <v>1.1946564783469713</v>
      </c>
    </row>
    <row r="29" spans="1:11" x14ac:dyDescent="0.25">
      <c r="A29" s="1">
        <v>4</v>
      </c>
      <c r="B29" s="23">
        <f>C18*(22.5/1000)/(0.000001)</f>
        <v>30361.640878013674</v>
      </c>
      <c r="C29" s="24">
        <f t="shared" si="11"/>
        <v>1.2049444253354669</v>
      </c>
    </row>
    <row r="30" spans="1:11" x14ac:dyDescent="0.25">
      <c r="A30" s="1">
        <v>5</v>
      </c>
      <c r="B30" s="23">
        <f>C19*(22.5/1000)/(0.000001)</f>
        <v>29708.702364507997</v>
      </c>
      <c r="C30" s="24">
        <f t="shared" si="11"/>
        <v>1.1011796634326347</v>
      </c>
    </row>
    <row r="31" spans="1:11" x14ac:dyDescent="0.25">
      <c r="A31" s="1">
        <v>6</v>
      </c>
      <c r="B31" s="23">
        <f>C20*(22.5/1000)/(0.000001)</f>
        <v>27087.346273522006</v>
      </c>
      <c r="C31" s="24">
        <f t="shared" si="11"/>
        <v>1.1353920240179503</v>
      </c>
    </row>
    <row r="32" spans="1:11" x14ac:dyDescent="0.25">
      <c r="A32" s="1">
        <v>7</v>
      </c>
      <c r="B32" s="23">
        <f>C21*(22.5/1000)/(0.000001)</f>
        <v>24891.074954047242</v>
      </c>
      <c r="C32" s="24">
        <f t="shared" si="11"/>
        <v>1.104488651144748</v>
      </c>
    </row>
    <row r="33" spans="1:3" x14ac:dyDescent="0.25">
      <c r="A33" s="1">
        <v>8</v>
      </c>
      <c r="B33" s="23">
        <f>C22*(22.5/1000)/(0.000001)</f>
        <v>23024.244332493701</v>
      </c>
      <c r="C33" s="24">
        <f t="shared" si="11"/>
        <v>1.0102351177618933</v>
      </c>
    </row>
  </sheetData>
  <mergeCells count="1">
    <mergeCell ref="E13:K13"/>
  </mergeCells>
  <pageMargins left="0.7" right="0.7" top="0.75" bottom="0.75" header="0.3" footer="0.3"/>
  <pageSetup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k vs Re</vt:lpstr>
      <vt:lpstr>Sheet1!Print_Area</vt:lpstr>
    </vt:vector>
  </TitlesOfParts>
  <Company>College of Engineering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301maste</dc:creator>
  <cp:lastModifiedBy>Levi C. Lentz</cp:lastModifiedBy>
  <cp:lastPrinted>2010-12-01T15:41:47Z</cp:lastPrinted>
  <dcterms:created xsi:type="dcterms:W3CDTF">2010-11-16T19:30:43Z</dcterms:created>
  <dcterms:modified xsi:type="dcterms:W3CDTF">2010-12-01T16:01:38Z</dcterms:modified>
</cp:coreProperties>
</file>